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yse Ceylan\Desktop\Desktop\Web sayfası\Maaş İşleri\"/>
    </mc:Choice>
  </mc:AlternateContent>
  <bookViews>
    <workbookView xWindow="0" yWindow="0" windowWidth="28800" windowHeight="12315" tabRatio="500" firstSheet="1" activeTab="5"/>
  </bookViews>
  <sheets>
    <sheet name="YAN ÖDEME YENİ" sheetId="9" r:id="rId1"/>
    <sheet name="ÖZEL HİZMET YENİ" sheetId="7" r:id="rId2"/>
    <sheet name="ÜNVAN KODLARI" sheetId="5" state="hidden" r:id="rId3"/>
    <sheet name="EK ÖDEME ORANLARI" sheetId="6" r:id="rId4"/>
    <sheet name="maaş gösterge" sheetId="4" r:id="rId5"/>
    <sheet name="Tazminat Göstergeleri" sheetId="1" r:id="rId6"/>
    <sheet name="Sayfa1" sheetId="11" state="hidden" r:id="rId7"/>
  </sheets>
  <calcPr calcId="162913" iterateDelta="0"/>
</workbook>
</file>

<file path=xl/calcChain.xml><?xml version="1.0" encoding="utf-8"?>
<calcChain xmlns="http://schemas.openxmlformats.org/spreadsheetml/2006/main">
  <c r="E10" i="1" l="1"/>
  <c r="E9" i="1"/>
  <c r="E8" i="1"/>
  <c r="B67" i="6" l="1"/>
  <c r="L5" i="11" l="1"/>
  <c r="K5" i="11"/>
  <c r="J6" i="11"/>
  <c r="J7" i="11"/>
  <c r="J8" i="11"/>
  <c r="J9" i="11"/>
  <c r="J10" i="11"/>
  <c r="J11" i="11"/>
  <c r="J12" i="11"/>
  <c r="J13" i="11"/>
  <c r="J14" i="11"/>
  <c r="J15" i="11"/>
  <c r="J5" i="11"/>
  <c r="I7" i="11"/>
  <c r="I8" i="11"/>
  <c r="I9" i="11"/>
  <c r="I10" i="11"/>
  <c r="I11" i="11"/>
  <c r="I12" i="11"/>
  <c r="I13" i="11"/>
  <c r="I14" i="11"/>
  <c r="I15" i="11"/>
  <c r="I6" i="11"/>
  <c r="I5" i="11"/>
  <c r="F6" i="11"/>
  <c r="F7" i="11"/>
  <c r="F8" i="11"/>
  <c r="F9" i="11"/>
  <c r="F10" i="11"/>
  <c r="F11" i="11"/>
  <c r="F12" i="11"/>
  <c r="F13" i="11"/>
  <c r="F14" i="11"/>
  <c r="F15" i="11"/>
  <c r="F5" i="11"/>
  <c r="C7" i="11"/>
  <c r="E7" i="11" s="1"/>
  <c r="C6" i="11"/>
  <c r="C14" i="11"/>
  <c r="E14" i="11" s="1"/>
  <c r="C13" i="11"/>
  <c r="E13" i="11" s="1"/>
  <c r="C12" i="11"/>
  <c r="C11" i="11"/>
  <c r="E11" i="11" s="1"/>
  <c r="C10" i="11"/>
  <c r="E10" i="11" s="1"/>
  <c r="C9" i="11"/>
  <c r="C8" i="11"/>
  <c r="E8" i="11" s="1"/>
  <c r="E9" i="11"/>
  <c r="E12" i="11"/>
  <c r="E15" i="11"/>
  <c r="E6" i="11"/>
  <c r="E5" i="11"/>
  <c r="F116" i="9" l="1"/>
  <c r="B31" i="6" l="1"/>
  <c r="B30" i="6"/>
  <c r="B29" i="6"/>
  <c r="B28" i="6"/>
  <c r="L61" i="9"/>
  <c r="L84" i="9" l="1"/>
  <c r="B69" i="6" l="1"/>
  <c r="B68" i="6"/>
  <c r="B64" i="6"/>
  <c r="B63" i="6"/>
  <c r="B60" i="6"/>
  <c r="B59" i="6"/>
  <c r="B58" i="6"/>
  <c r="C109" i="6" l="1"/>
  <c r="C110" i="6"/>
</calcChain>
</file>

<file path=xl/sharedStrings.xml><?xml version="1.0" encoding="utf-8"?>
<sst xmlns="http://schemas.openxmlformats.org/spreadsheetml/2006/main" count="1062" uniqueCount="630">
  <si>
    <t>Maaş Unsurlarının Ekonomik Kodları</t>
    <phoneticPr fontId="1" type="noConversion"/>
  </si>
  <si>
    <t>TAZMİNATLAR</t>
    <phoneticPr fontId="1" type="noConversion"/>
  </si>
  <si>
    <t>ÖDENEKLER</t>
    <phoneticPr fontId="1" type="noConversion"/>
  </si>
  <si>
    <t>SOSYAL HAKLAR</t>
    <phoneticPr fontId="1" type="noConversion"/>
  </si>
  <si>
    <t>AYLIKLAR</t>
    <phoneticPr fontId="1" type="noConversion"/>
  </si>
  <si>
    <t>Aylık</t>
    <phoneticPr fontId="1" type="noConversion"/>
  </si>
  <si>
    <t xml:space="preserve">Ek Gösterge </t>
    <phoneticPr fontId="1" type="noConversion"/>
  </si>
  <si>
    <t>Kıdem Aylığı</t>
    <phoneticPr fontId="1" type="noConversion"/>
  </si>
  <si>
    <t>Taban Aylığı</t>
    <phoneticPr fontId="1" type="noConversion"/>
  </si>
  <si>
    <t>Özel Hizmet Tazminatı</t>
    <phoneticPr fontId="1" type="noConversion"/>
  </si>
  <si>
    <t>Ek Ödeme</t>
    <phoneticPr fontId="1" type="noConversion"/>
  </si>
  <si>
    <t>Yan Ödeme Tazminatı</t>
    <phoneticPr fontId="1" type="noConversion"/>
  </si>
  <si>
    <t>Makam Tazminatı</t>
    <phoneticPr fontId="1" type="noConversion"/>
  </si>
  <si>
    <t>Görev/Temsil Tazminatı</t>
    <phoneticPr fontId="1" type="noConversion"/>
  </si>
  <si>
    <t>Yabancı Dil Tazminatı</t>
    <phoneticPr fontId="1" type="noConversion"/>
  </si>
  <si>
    <t>Gelir Vergisi Matrahı</t>
    <phoneticPr fontId="1" type="noConversion"/>
  </si>
  <si>
    <t>Gelir Vergisi Oranı</t>
    <phoneticPr fontId="1" type="noConversion"/>
  </si>
  <si>
    <t>GELİR VERGİSİ HESABINDA ESAS ALINACAK TARİFE</t>
    <phoneticPr fontId="1" type="noConversion"/>
  </si>
  <si>
    <t>%15</t>
    <phoneticPr fontId="1" type="noConversion"/>
  </si>
  <si>
    <t>%20</t>
    <phoneticPr fontId="1" type="noConversion"/>
  </si>
  <si>
    <t>%27</t>
    <phoneticPr fontId="1" type="noConversion"/>
  </si>
  <si>
    <t>%35</t>
    <phoneticPr fontId="1" type="noConversion"/>
  </si>
  <si>
    <t>Vergi İndirimi</t>
    <phoneticPr fontId="1" type="noConversion"/>
  </si>
  <si>
    <t>Sakatlık Derecesi</t>
    <phoneticPr fontId="1" type="noConversion"/>
  </si>
  <si>
    <t>Sakatlık Vergi İndirimi (193-31.Md)</t>
    <phoneticPr fontId="1" type="noConversion"/>
  </si>
  <si>
    <t>3. Derece</t>
    <phoneticPr fontId="1" type="noConversion"/>
  </si>
  <si>
    <t>2. Derece</t>
    <phoneticPr fontId="1" type="noConversion"/>
  </si>
  <si>
    <t>1. Derece</t>
    <phoneticPr fontId="1" type="noConversion"/>
  </si>
  <si>
    <t>Çalışma Gücünün %80'inden fazlasını (%80 dahil) kaybeden</t>
    <phoneticPr fontId="1" type="noConversion"/>
  </si>
  <si>
    <t>Çalışma Gücünün %60'inden fazlasını (%60 dahil) kaybeden</t>
    <phoneticPr fontId="1" type="noConversion"/>
  </si>
  <si>
    <t>Çalışma Gücünün %40'inden fazlasını (%40 dahil) kaybeden</t>
    <phoneticPr fontId="1" type="noConversion"/>
  </si>
  <si>
    <t>1</t>
    <phoneticPr fontId="1" type="noConversion"/>
  </si>
  <si>
    <t>2</t>
    <phoneticPr fontId="1" type="noConversion"/>
  </si>
  <si>
    <t>3-7</t>
    <phoneticPr fontId="1" type="noConversion"/>
  </si>
  <si>
    <t>İDARİ GÖREV ÖDENEĞİ (2914 - 13.Md.)</t>
    <phoneticPr fontId="1" type="noConversion"/>
  </si>
  <si>
    <t>GÖREV</t>
    <phoneticPr fontId="1" type="noConversion"/>
  </si>
  <si>
    <t>ORAN</t>
    <phoneticPr fontId="1" type="noConversion"/>
  </si>
  <si>
    <t>Rektörlere</t>
    <phoneticPr fontId="1" type="noConversion"/>
  </si>
  <si>
    <t>Rektör Yardımcıları ve Dekanlara</t>
    <phoneticPr fontId="1" type="noConversion"/>
  </si>
  <si>
    <t>Dekan Yardımcıları, Enstitü ve Yüksekokul Müdürleri, Konservatuar Müdürleri ile Bölüm Başkanlarına</t>
    <phoneticPr fontId="1" type="noConversion"/>
  </si>
  <si>
    <t>Enstitü, Yüksekokul ve Konservatuar Müdür Yardımcılarına</t>
    <phoneticPr fontId="1" type="noConversion"/>
  </si>
  <si>
    <t>70%</t>
    <phoneticPr fontId="1" type="noConversion"/>
  </si>
  <si>
    <t>30%</t>
    <phoneticPr fontId="1" type="noConversion"/>
  </si>
  <si>
    <t>20%</t>
    <phoneticPr fontId="1" type="noConversion"/>
  </si>
  <si>
    <t>15%</t>
    <phoneticPr fontId="1" type="noConversion"/>
  </si>
  <si>
    <r>
      <t>5-</t>
    </r>
    <r>
      <rPr>
        <sz val="12"/>
        <rFont val="Times New Roman"/>
        <family val="1"/>
        <charset val="162"/>
      </rPr>
      <t xml:space="preserve"> Diğer öğretim elemanlarından</t>
    </r>
    <phoneticPr fontId="1" type="noConversion"/>
  </si>
  <si>
    <r>
      <t>3-</t>
    </r>
    <r>
      <rPr>
        <sz val="12"/>
        <rFont val="Times New Roman"/>
        <family val="1"/>
        <charset val="162"/>
      </rPr>
      <t xml:space="preserve"> Doçent kadrosunda bulunanlara</t>
    </r>
    <phoneticPr fontId="1" type="noConversion"/>
  </si>
  <si>
    <r>
      <t xml:space="preserve">2- </t>
    </r>
    <r>
      <rPr>
        <sz val="12"/>
        <rFont val="Times New Roman"/>
        <family val="1"/>
        <charset val="162"/>
      </rPr>
      <t xml:space="preserve"> Diğer Profesör kadrosunda bulunanlara</t>
    </r>
    <phoneticPr fontId="1" type="noConversion"/>
  </si>
  <si>
    <r>
      <t>1-</t>
    </r>
    <r>
      <rPr>
        <sz val="12"/>
        <rFont val="Times New Roman"/>
        <family val="1"/>
        <charset val="162"/>
      </rPr>
      <t xml:space="preserve"> Profesörlerden Rektör, Rektör Yardımcısı, Dekan, Dekan Yardımcısı, Yüksekokul Müdürü olanlar ile Profesörlük kadrtosunda 3 yılını tamamlamış bulunanlara</t>
    </r>
    <phoneticPr fontId="1" type="noConversion"/>
  </si>
  <si>
    <r>
      <t xml:space="preserve">     a) -</t>
    </r>
    <r>
      <rPr>
        <sz val="12"/>
        <rFont val="Times New Roman"/>
        <family val="1"/>
        <charset val="162"/>
      </rPr>
      <t xml:space="preserve"> 1.Dereceden aylık alanlar</t>
    </r>
    <phoneticPr fontId="1" type="noConversion"/>
  </si>
  <si>
    <r>
      <t xml:space="preserve">     b) -</t>
    </r>
    <r>
      <rPr>
        <sz val="12"/>
        <rFont val="Times New Roman"/>
        <family val="1"/>
        <charset val="162"/>
      </rPr>
      <t xml:space="preserve"> 2.Dereceden aylık alanlar</t>
    </r>
    <phoneticPr fontId="1" type="noConversion"/>
  </si>
  <si>
    <r>
      <t xml:space="preserve">     c) -</t>
    </r>
    <r>
      <rPr>
        <sz val="12"/>
        <rFont val="Times New Roman"/>
        <family val="1"/>
        <charset val="162"/>
      </rPr>
      <t xml:space="preserve"> 3.Dereceden aylık alanlar</t>
    </r>
    <phoneticPr fontId="1" type="noConversion"/>
  </si>
  <si>
    <r>
      <t xml:space="preserve">     d) -</t>
    </r>
    <r>
      <rPr>
        <sz val="12"/>
        <rFont val="Times New Roman"/>
        <family val="1"/>
        <charset val="162"/>
      </rPr>
      <t xml:space="preserve"> 4. -5. Dereceden aylık alanlar</t>
    </r>
    <phoneticPr fontId="1" type="noConversion"/>
  </si>
  <si>
    <r>
      <t xml:space="preserve">     e) -</t>
    </r>
    <r>
      <rPr>
        <sz val="12"/>
        <rFont val="Times New Roman"/>
        <family val="1"/>
        <charset val="162"/>
      </rPr>
      <t xml:space="preserve"> Diğerleri</t>
    </r>
    <phoneticPr fontId="1" type="noConversion"/>
  </si>
  <si>
    <t>215</t>
    <phoneticPr fontId="1" type="noConversion"/>
  </si>
  <si>
    <t>175</t>
    <phoneticPr fontId="1" type="noConversion"/>
  </si>
  <si>
    <t>130</t>
    <phoneticPr fontId="1" type="noConversion"/>
  </si>
  <si>
    <t>117</t>
    <phoneticPr fontId="1" type="noConversion"/>
  </si>
  <si>
    <t>110</t>
    <phoneticPr fontId="1" type="noConversion"/>
  </si>
  <si>
    <t>104</t>
    <phoneticPr fontId="1" type="noConversion"/>
  </si>
  <si>
    <t>98</t>
    <phoneticPr fontId="1" type="noConversion"/>
  </si>
  <si>
    <t>AKADEMİK PERSONEL EK GÖSTERGE CETVELİ (2914 - 5.Md.)</t>
    <phoneticPr fontId="1" type="noConversion"/>
  </si>
  <si>
    <t>Derece</t>
    <phoneticPr fontId="1" type="noConversion"/>
  </si>
  <si>
    <t>Üniversite Ödeneği</t>
    <phoneticPr fontId="1" type="noConversion"/>
  </si>
  <si>
    <t>Geliştirme Ödeneği</t>
    <phoneticPr fontId="1" type="noConversion"/>
  </si>
  <si>
    <t>Eğitim Ödeneği</t>
    <phoneticPr fontId="1" type="noConversion"/>
  </si>
  <si>
    <t>İdari Görev Ödeneği</t>
    <phoneticPr fontId="1" type="noConversion"/>
  </si>
  <si>
    <t>Aile Yardımı</t>
    <phoneticPr fontId="1" type="noConversion"/>
  </si>
  <si>
    <t>Doğum/Ölüm Yardımı</t>
    <phoneticPr fontId="1" type="noConversion"/>
  </si>
  <si>
    <t>ÜNİVERSİTE ÖDENEĞİ (2914 s. - 12.Md.)</t>
    <phoneticPr fontId="1" type="noConversion"/>
  </si>
  <si>
    <t>Kadro Ünvanı</t>
    <phoneticPr fontId="1" type="noConversion"/>
  </si>
  <si>
    <t>Oran %</t>
    <phoneticPr fontId="1" type="noConversion"/>
  </si>
  <si>
    <t>245</t>
    <phoneticPr fontId="1" type="noConversion"/>
  </si>
  <si>
    <t>5434 s. Kanuna Tabi Personelin Emekli Keseneği Matrahının Belirlenmesinde Kullanılan Oranlar</t>
    <phoneticPr fontId="1" type="noConversion"/>
  </si>
  <si>
    <t>Ek Gösterge</t>
    <phoneticPr fontId="1" type="noConversion"/>
  </si>
  <si>
    <t>Oran</t>
    <phoneticPr fontId="1" type="noConversion"/>
  </si>
  <si>
    <t xml:space="preserve">8400 - Yukarısı </t>
    <phoneticPr fontId="1" type="noConversion"/>
  </si>
  <si>
    <t>Diğerleri</t>
    <phoneticPr fontId="1" type="noConversion"/>
  </si>
  <si>
    <t>YABANCI DİL TAZMİNATI GÖSTERGELERİ</t>
    <phoneticPr fontId="1" type="noConversion"/>
  </si>
  <si>
    <t>A DÜZEYİ</t>
    <phoneticPr fontId="1" type="noConversion"/>
  </si>
  <si>
    <t>96-100 PUAN</t>
    <phoneticPr fontId="1" type="noConversion"/>
  </si>
  <si>
    <t>90-95 PUAN</t>
    <phoneticPr fontId="1" type="noConversion"/>
  </si>
  <si>
    <t>B DÜZEYİ 80-89 PUAN</t>
    <phoneticPr fontId="1" type="noConversion"/>
  </si>
  <si>
    <t>C DÜZEYİ   70-79 PUAN</t>
    <phoneticPr fontId="1" type="noConversion"/>
  </si>
  <si>
    <t>1- Yabancı Dil Bilgisinden Kurumlarınca Yararlanılan Personele bildiği Her bir dil için</t>
    <phoneticPr fontId="1" type="noConversion"/>
  </si>
  <si>
    <t>2- Diğer Personele bildiği her bir dil için</t>
    <phoneticPr fontId="1" type="noConversion"/>
  </si>
  <si>
    <t>1200</t>
    <phoneticPr fontId="1" type="noConversion"/>
  </si>
  <si>
    <t>900</t>
    <phoneticPr fontId="1" type="noConversion"/>
  </si>
  <si>
    <t>600</t>
    <phoneticPr fontId="1" type="noConversion"/>
  </si>
  <si>
    <t>300</t>
    <phoneticPr fontId="1" type="noConversion"/>
  </si>
  <si>
    <t>750</t>
    <phoneticPr fontId="1" type="noConversion"/>
  </si>
  <si>
    <t>500</t>
    <phoneticPr fontId="1" type="noConversion"/>
  </si>
  <si>
    <t>250</t>
    <phoneticPr fontId="1" type="noConversion"/>
  </si>
  <si>
    <t>MAKAM TAZMİNATI CETVELİ</t>
    <phoneticPr fontId="1" type="noConversion"/>
  </si>
  <si>
    <t>Akademik Personel (KHK / 570 - 7 Md.)</t>
    <phoneticPr fontId="1" type="noConversion"/>
  </si>
  <si>
    <t>Kadro ve Görev Unvanı</t>
    <phoneticPr fontId="1" type="noConversion"/>
  </si>
  <si>
    <t>Gösterge</t>
    <phoneticPr fontId="1" type="noConversion"/>
  </si>
  <si>
    <t>Gösterge</t>
    <phoneticPr fontId="1" type="noConversion"/>
  </si>
  <si>
    <t>Rektörler</t>
    <phoneticPr fontId="1" type="noConversion"/>
  </si>
  <si>
    <t>Profesörler (Bu kadroda üç yılını tamamlamış olmak şartıyla)</t>
    <phoneticPr fontId="1" type="noConversion"/>
  </si>
  <si>
    <t xml:space="preserve">Profesörler </t>
    <phoneticPr fontId="1" type="noConversion"/>
  </si>
  <si>
    <t>Doçentler (Kazanılmış hak aylıkları birinci derece olmak şartıyla)</t>
    <phoneticPr fontId="1" type="noConversion"/>
  </si>
  <si>
    <t>7000</t>
    <phoneticPr fontId="1" type="noConversion"/>
  </si>
  <si>
    <t>6000</t>
    <phoneticPr fontId="1" type="noConversion"/>
  </si>
  <si>
    <t>4500</t>
    <phoneticPr fontId="1" type="noConversion"/>
  </si>
  <si>
    <t>2000</t>
    <phoneticPr fontId="1" type="noConversion"/>
  </si>
  <si>
    <t>İdari Personel (657 / IV Sayılı Cetvel)</t>
    <phoneticPr fontId="1" type="noConversion"/>
  </si>
  <si>
    <t>Üniversite Genel Sekreteri</t>
    <phoneticPr fontId="1" type="noConversion"/>
  </si>
  <si>
    <t>Birinci Dereceli kadroya atanmış İç Denetçiler</t>
    <phoneticPr fontId="1" type="noConversion"/>
  </si>
  <si>
    <t>GÖREV TAZMİNAT CETVELİ</t>
    <phoneticPr fontId="1" type="noConversion"/>
  </si>
  <si>
    <t xml:space="preserve">Akademik Personel </t>
    <phoneticPr fontId="1" type="noConversion"/>
  </si>
  <si>
    <t xml:space="preserve">Kadro Görev ve Unvanı </t>
    <phoneticPr fontId="1" type="noConversion"/>
  </si>
  <si>
    <t>Profesörler (Bu kadroda üç yılını tamamlamış olmak şartıyla)</t>
    <phoneticPr fontId="1" type="noConversion"/>
  </si>
  <si>
    <t>Doçentler (Kazanılmış hak aylıkları birinci derece olmak şartıyla)</t>
    <phoneticPr fontId="1" type="noConversion"/>
  </si>
  <si>
    <t>15000</t>
    <phoneticPr fontId="1" type="noConversion"/>
  </si>
  <si>
    <t>11500</t>
    <phoneticPr fontId="1" type="noConversion"/>
  </si>
  <si>
    <t>8000</t>
    <phoneticPr fontId="1" type="noConversion"/>
  </si>
  <si>
    <t>Birinci dereceli kadroya atanmış İç Denetçiler</t>
    <phoneticPr fontId="1" type="noConversion"/>
  </si>
  <si>
    <t>8000</t>
    <phoneticPr fontId="1" type="noConversion"/>
  </si>
  <si>
    <t>8000</t>
    <phoneticPr fontId="1" type="noConversion"/>
  </si>
  <si>
    <t>İdari Personel (657 / IV Sayılı Cetvel)</t>
    <phoneticPr fontId="1" type="noConversion"/>
  </si>
  <si>
    <t xml:space="preserve">TEMSİL TAZMİNAT CETVELİ </t>
    <phoneticPr fontId="1" type="noConversion"/>
  </si>
  <si>
    <t>(4505 - 5. Md.)</t>
    <phoneticPr fontId="1" type="noConversion"/>
  </si>
  <si>
    <t>17000</t>
    <phoneticPr fontId="1" type="noConversion"/>
  </si>
  <si>
    <t>Profesörlerden Rektör, Rektör Yardımcısı, Dekan, Dekan Yardımcısı, Yüksekokul Müdürü olanlar ile Profesörlük kadrosunda 4 yılını tamamlamış bulunanlar</t>
    <phoneticPr fontId="1" type="noConversion"/>
  </si>
  <si>
    <t>Profesörler</t>
    <phoneticPr fontId="1" type="noConversion"/>
  </si>
  <si>
    <t>Doçentler</t>
    <phoneticPr fontId="1" type="noConversion"/>
  </si>
  <si>
    <t>1</t>
    <phoneticPr fontId="1" type="noConversion"/>
  </si>
  <si>
    <t>1-3</t>
    <phoneticPr fontId="1" type="noConversion"/>
  </si>
  <si>
    <t>3-5</t>
    <phoneticPr fontId="1" type="noConversion"/>
  </si>
  <si>
    <t>Ünite</t>
  </si>
  <si>
    <t>KADRO (GÖREV) UNVANI</t>
  </si>
  <si>
    <t>İş Güç. Zammı</t>
  </si>
  <si>
    <t>İş Riski Zammı</t>
  </si>
  <si>
    <t>Cetvel</t>
  </si>
  <si>
    <t>Not</t>
  </si>
  <si>
    <t>Teminde Güçlük Zam.</t>
  </si>
  <si>
    <t>Mali Sorum. Zammı</t>
  </si>
  <si>
    <t>TOPLAM</t>
  </si>
  <si>
    <t>YAN ÖDEME</t>
  </si>
  <si>
    <t>(A) GENEL İDARİ HİZMETLER BÖLÜMÜ</t>
  </si>
  <si>
    <t xml:space="preserve">Merkez </t>
  </si>
  <si>
    <t xml:space="preserve">Genel Sekreter </t>
  </si>
  <si>
    <t>YAN ÖDEME CETVELİ</t>
  </si>
  <si>
    <t>Genel Sekreter Yardımcısı</t>
  </si>
  <si>
    <t>Hukuk Müşaviri</t>
  </si>
  <si>
    <t>Daire Başkanı</t>
  </si>
  <si>
    <t>Çiftlik Müdürü (Mühendis)</t>
  </si>
  <si>
    <t>B-3/a 1300</t>
  </si>
  <si>
    <t>Üniversite Hast. Başmüdürü</t>
  </si>
  <si>
    <t>Hastane Müdürü</t>
  </si>
  <si>
    <t>Hastane Müdür Yardımcısı</t>
  </si>
  <si>
    <t>Fakülte Sekreteri</t>
  </si>
  <si>
    <t>Yüksekokul Sekreteri</t>
  </si>
  <si>
    <t>Enstitü Sekreteri</t>
  </si>
  <si>
    <t>Şube Müdürü</t>
  </si>
  <si>
    <t xml:space="preserve">Avukat </t>
  </si>
  <si>
    <t>İmam Kar. Mad. 4/B</t>
  </si>
  <si>
    <t>Savunma Uzmanı</t>
  </si>
  <si>
    <t>Sivil Savunma Uzmanı</t>
  </si>
  <si>
    <t>Araştırmacı (Özelleştirme)</t>
  </si>
  <si>
    <t>Koruma ve Güvenlik Şefi</t>
  </si>
  <si>
    <t>Şef</t>
  </si>
  <si>
    <t>Şef (Özelleştirme)</t>
  </si>
  <si>
    <t>Sayman</t>
  </si>
  <si>
    <t xml:space="preserve">Ayniyat Saymanı </t>
  </si>
  <si>
    <t>Memur - Karar Mad. 4/B</t>
  </si>
  <si>
    <t>Ambar Memuru</t>
  </si>
  <si>
    <t>Koruma ve Güvenlik Görevlisi</t>
  </si>
  <si>
    <t>Santral Memuru - Karar Mad. 4/B</t>
  </si>
  <si>
    <t>Satınalma Memuru Karar Mad. 4/B</t>
  </si>
  <si>
    <t>Daktilograf Karar Mad. 4/B</t>
  </si>
  <si>
    <t>Sekreter Karar Mad. 4/B</t>
  </si>
  <si>
    <t>Veznedar</t>
  </si>
  <si>
    <t xml:space="preserve">Bilgisayar İşletmeni </t>
  </si>
  <si>
    <t>3/c       500</t>
  </si>
  <si>
    <t>3/a        750</t>
  </si>
  <si>
    <t>Veri Hazırlama Kontrol İşletmeni</t>
  </si>
  <si>
    <t>Gemi Adamı - Kar. Mad. 4/B</t>
  </si>
  <si>
    <t>Şoför Kar. Mad. 4/B</t>
  </si>
  <si>
    <t>İç Denetçi (1-4)</t>
  </si>
  <si>
    <t>İç Denetçi (5 ve aşağı)</t>
  </si>
  <si>
    <t>(B) TEKNİK HİZMETLER SINIFI</t>
  </si>
  <si>
    <t>Mühendis (0-5 yıl arası)</t>
  </si>
  <si>
    <t>Mühendis (5 yıldan fazla)</t>
  </si>
  <si>
    <t>Kimyager (5 yıldan fazla)</t>
  </si>
  <si>
    <t>İstatistikçi (0-5 yıl arası)</t>
  </si>
  <si>
    <t>Tekniker (0-5 yıl arası)</t>
  </si>
  <si>
    <t>Tekniker (5 yıldan fazla)</t>
  </si>
  <si>
    <t>Teknisyen (Y.Ok. 0-5 yıl arası) Tekniker</t>
  </si>
  <si>
    <t>Teknisyen (Y.Ok. 5 yıldan fazla) Tekniker</t>
  </si>
  <si>
    <t>Teknisyen (0-5 yıl arası)</t>
  </si>
  <si>
    <t>Teknisyen (5 yıldan fazla)</t>
  </si>
  <si>
    <t>Teknik Ressam (0-5 yıl arası)</t>
  </si>
  <si>
    <t>(C) SAĞLIK HİZMETLERİ BÖLÜMÜ</t>
  </si>
  <si>
    <t>Tabib (Uzman)</t>
  </si>
  <si>
    <t>Tabib (Pratisyen Tabib)</t>
  </si>
  <si>
    <t>Diş Tabibi</t>
  </si>
  <si>
    <t>Veteriner</t>
  </si>
  <si>
    <t>Eczacı</t>
  </si>
  <si>
    <t>Biyolog</t>
  </si>
  <si>
    <t>Biyolog (Diğer)</t>
  </si>
  <si>
    <t>Sosyal Çalışmacı</t>
  </si>
  <si>
    <t>Bakteriyolog</t>
  </si>
  <si>
    <t>Fizyoterapist</t>
  </si>
  <si>
    <t>Diyetisyen</t>
  </si>
  <si>
    <t>Diyetisyen (Diğer)</t>
  </si>
  <si>
    <t>Tıbbi Teknolog</t>
  </si>
  <si>
    <t>Sağlık Fizikçisi</t>
  </si>
  <si>
    <t>Baş Hemşire (Yüksekokul)</t>
  </si>
  <si>
    <t>Hemşire (Lise ve Dengi) - Yataklı Sağ. Kur.</t>
  </si>
  <si>
    <t>Hemşire (Lise ve Dengi) - Diğer</t>
  </si>
  <si>
    <t>Hemşire (Yüksekokul) - Yataklı Sağ. Kur.</t>
  </si>
  <si>
    <t>Hemşire (Yüksekokul) - Diğer</t>
  </si>
  <si>
    <t>Ebe (Mes. Lis)</t>
  </si>
  <si>
    <t>Ebe (Yük.Ok.)</t>
  </si>
  <si>
    <t>Sağlık Memuru (Mes. Lis) Diğer</t>
  </si>
  <si>
    <t>Sağlık Teknikeri - Yataklı Sağ. Kur.</t>
  </si>
  <si>
    <t>Sağlık Teknikeri - Diğer</t>
  </si>
  <si>
    <t>Sağlık Teknisyeni (Meslek Lisesi)           Yataklı Sağ. Kur.</t>
  </si>
  <si>
    <t>Sağlık Teknisyeni (Meslek Lisesi) Diğer</t>
  </si>
  <si>
    <t>Sağlık Teknisyeni (Yük. Ok.)           Yataklı Sağ.Kur.</t>
  </si>
  <si>
    <t>Sağlık Teknisyeni (Yük.Ok.) - Diğer</t>
  </si>
  <si>
    <t>Laborant (Meslek Lisesi)                       Yataklı Sağ.Kur</t>
  </si>
  <si>
    <t xml:space="preserve">Laborant (Mes.Lis.) - Diğer  </t>
  </si>
  <si>
    <t>Laborant (Yük.Ok)                              Yataklı Sağ. Kur.</t>
  </si>
  <si>
    <t>Laborant (Yük.Ok.) - Diğer</t>
  </si>
  <si>
    <t>(E) YARCIMCI HİZMETLER BÖLÜMÜ</t>
  </si>
  <si>
    <t>Teknisyen Yardımcısı</t>
  </si>
  <si>
    <t>Sağlık Teknisyen Yardımcısı</t>
  </si>
  <si>
    <t>Hizmetli (Yataklı - Yataksız Ted.Kur.)</t>
  </si>
  <si>
    <t>Hizmetli</t>
  </si>
  <si>
    <t>Hasta Bakıcı</t>
  </si>
  <si>
    <t>Aşçı</t>
  </si>
  <si>
    <t>Kaloriferci</t>
  </si>
  <si>
    <t>Bekçi</t>
  </si>
  <si>
    <t>Gassal</t>
  </si>
  <si>
    <t>(İş Güçlüğü, İş Riski, Teminde Güçlük ve Mali Sorumluluk Zammı)</t>
  </si>
  <si>
    <t>EK:1</t>
  </si>
  <si>
    <t>ÖZEL HİZMET TAZMİNATI</t>
  </si>
  <si>
    <t>Derece</t>
  </si>
  <si>
    <t>Taz. Or.              (%)</t>
  </si>
  <si>
    <t>(A) ÜST YÖNETİM VE GENEL İDARE</t>
  </si>
  <si>
    <t>(F) SAĞLIK HİZMETLERİ BÖLÜMÜ</t>
  </si>
  <si>
    <t>HİZMETLER BÖLÜMÜ</t>
  </si>
  <si>
    <t>Genel Sekreter</t>
  </si>
  <si>
    <t>Çiftlik Müd. (Ziraat Müh.)</t>
  </si>
  <si>
    <t>Üniversite Hastane Baş Müdürü</t>
  </si>
  <si>
    <t>Araştırmacı (Özelleştirme 1-4)</t>
  </si>
  <si>
    <t>Ayniyat Saymanı</t>
  </si>
  <si>
    <t>Bilgisayar İşletmeni</t>
  </si>
  <si>
    <t>Avukat</t>
  </si>
  <si>
    <t>(C) AVUKATLIK HİZMETLERİ</t>
  </si>
  <si>
    <t>( E) TEKNİK HİZMETLER BÖLÜMÜ</t>
  </si>
  <si>
    <t>Mühendis</t>
  </si>
  <si>
    <t>Mimar</t>
  </si>
  <si>
    <t>İstatistikçi</t>
  </si>
  <si>
    <t>Tekniker</t>
  </si>
  <si>
    <t>Teknisyen (Yük Ok.)</t>
  </si>
  <si>
    <t>Teknisyen</t>
  </si>
  <si>
    <t>Teknik Ressam (Mes.Lis.)</t>
  </si>
  <si>
    <t>(G) DİĞER PERSONEL</t>
  </si>
  <si>
    <t>G.İ.H. Şef (5. Derece ve üstü)</t>
  </si>
  <si>
    <t>Koruma ve Güv. Şefi (5. Der ve üstü)</t>
  </si>
  <si>
    <t>Bilgisayar İşletmeni (5.Derece ve üstü)</t>
  </si>
  <si>
    <t>G.İ.H. 5.-7. Dereceler</t>
  </si>
  <si>
    <t>Y.H.S. 5.-7. Dereceler</t>
  </si>
  <si>
    <t>G.İ.H. 8.-15. Dereceler</t>
  </si>
  <si>
    <t>Y.H.S. 8.-15. Dereceler</t>
  </si>
  <si>
    <r>
      <rPr>
        <b/>
        <sz val="11"/>
        <rFont val="Times New Roman"/>
        <family val="1"/>
        <charset val="162"/>
      </rPr>
      <t xml:space="preserve">                    </t>
    </r>
    <r>
      <rPr>
        <b/>
        <u/>
        <sz val="11"/>
        <rFont val="Times New Roman"/>
        <family val="1"/>
        <charset val="162"/>
      </rPr>
      <t>DENETİM HİZMETLERİ</t>
    </r>
  </si>
  <si>
    <t>İÇ DENETÇİ</t>
  </si>
  <si>
    <t>1-2</t>
  </si>
  <si>
    <t>195</t>
  </si>
  <si>
    <t>185</t>
  </si>
  <si>
    <t>Diğer</t>
  </si>
  <si>
    <t>MALİ HİZMETLER UZMANI</t>
  </si>
  <si>
    <t>120</t>
  </si>
  <si>
    <t>115</t>
  </si>
  <si>
    <t>1</t>
  </si>
  <si>
    <t>2</t>
  </si>
  <si>
    <t>3</t>
  </si>
  <si>
    <t>1-4</t>
  </si>
  <si>
    <t>3-4</t>
  </si>
  <si>
    <t>6</t>
  </si>
  <si>
    <t>5</t>
  </si>
  <si>
    <t xml:space="preserve">1-4 </t>
  </si>
  <si>
    <t>1-5</t>
  </si>
  <si>
    <t>200</t>
  </si>
  <si>
    <t>175</t>
  </si>
  <si>
    <t>155</t>
  </si>
  <si>
    <t>135</t>
  </si>
  <si>
    <t>100</t>
  </si>
  <si>
    <t>125</t>
  </si>
  <si>
    <t>80</t>
  </si>
  <si>
    <t>145</t>
  </si>
  <si>
    <t>60</t>
  </si>
  <si>
    <t>55</t>
  </si>
  <si>
    <t>160</t>
  </si>
  <si>
    <t>152</t>
  </si>
  <si>
    <t>130</t>
  </si>
  <si>
    <t>122</t>
  </si>
  <si>
    <t>93</t>
  </si>
  <si>
    <t>64</t>
  </si>
  <si>
    <t>61</t>
  </si>
  <si>
    <t>50</t>
  </si>
  <si>
    <t>49</t>
  </si>
  <si>
    <t>48</t>
  </si>
  <si>
    <t>45</t>
  </si>
  <si>
    <t>44</t>
  </si>
  <si>
    <t>Tabip (Uzman)</t>
  </si>
  <si>
    <t>Tabip (Pratisyen Tabip)</t>
  </si>
  <si>
    <t>Veteriner Hekim</t>
  </si>
  <si>
    <t>Bakteriyolıog</t>
  </si>
  <si>
    <t>Psikolog</t>
  </si>
  <si>
    <t>Baş Hemşire (Yüksekokul 4 yıllık)</t>
  </si>
  <si>
    <t>Hemşire (Meslek Lisesi)</t>
  </si>
  <si>
    <t>Hemşire (Yüksekokul 4 Yıllık)</t>
  </si>
  <si>
    <t>Hemşire (Yüksekokul 4 yıldan az)</t>
  </si>
  <si>
    <t>Hemşire (Yüksekoklul 4 yıldan az)</t>
  </si>
  <si>
    <t>Ebe (Meslek Lisesi)</t>
  </si>
  <si>
    <t>Ebe (Yüksekokul 4 yıldan az)</t>
  </si>
  <si>
    <t>Sağlık Memuru (Meslek Lisesi)</t>
  </si>
  <si>
    <t>Sağlık Memuru (Yüksekokul 4 yıldan az)</t>
  </si>
  <si>
    <t>Sağlık Teknikeri (Yüksekokul 4 yıl. Az)</t>
  </si>
  <si>
    <t>Sağlık Teknisyeni (Meslek Lisesi)</t>
  </si>
  <si>
    <t>Sağlık Teknisyeni (Yük. Ok. 2 yıl)</t>
  </si>
  <si>
    <t>Laborant (Lise)</t>
  </si>
  <si>
    <t>Laborant (Yük Ok. 2 yıl)</t>
  </si>
  <si>
    <t>Laborant (Yüksekokul 4 yıllık)</t>
  </si>
  <si>
    <t>(A) EĞİTİM ÖĞRETİM TAZMİNATI</t>
  </si>
  <si>
    <t>(B) DİN HİZMETLERİ TAZMİNATI</t>
  </si>
  <si>
    <t>180</t>
  </si>
  <si>
    <t>110</t>
  </si>
  <si>
    <t>106</t>
  </si>
  <si>
    <t>97</t>
  </si>
  <si>
    <t>94</t>
  </si>
  <si>
    <t>70</t>
  </si>
  <si>
    <t>90</t>
  </si>
  <si>
    <t>88</t>
  </si>
  <si>
    <t>72</t>
  </si>
  <si>
    <t>GÖSTERGE TABLOSU (657 - 43. Md.)</t>
    <phoneticPr fontId="15" type="noConversion"/>
  </si>
  <si>
    <t>Dereceler</t>
    <phoneticPr fontId="15" type="noConversion"/>
  </si>
  <si>
    <t xml:space="preserve">K a d e m e l e r </t>
    <phoneticPr fontId="15" type="noConversion"/>
  </si>
  <si>
    <t>1380</t>
    <phoneticPr fontId="15" type="noConversion"/>
  </si>
  <si>
    <t>1440</t>
    <phoneticPr fontId="15" type="noConversion"/>
  </si>
  <si>
    <t>1500</t>
    <phoneticPr fontId="15" type="noConversion"/>
  </si>
  <si>
    <t>0</t>
    <phoneticPr fontId="15" type="noConversion"/>
  </si>
  <si>
    <t>1155</t>
    <phoneticPr fontId="15" type="noConversion"/>
  </si>
  <si>
    <t>1210</t>
    <phoneticPr fontId="15" type="noConversion"/>
  </si>
  <si>
    <t>1265</t>
    <phoneticPr fontId="15" type="noConversion"/>
  </si>
  <si>
    <t>1320</t>
    <phoneticPr fontId="15" type="noConversion"/>
  </si>
  <si>
    <t>1020</t>
    <phoneticPr fontId="15" type="noConversion"/>
  </si>
  <si>
    <t>1065</t>
    <phoneticPr fontId="15" type="noConversion"/>
  </si>
  <si>
    <t>1110</t>
    <phoneticPr fontId="15" type="noConversion"/>
  </si>
  <si>
    <t>915</t>
    <phoneticPr fontId="15" type="noConversion"/>
  </si>
  <si>
    <t>950</t>
    <phoneticPr fontId="15" type="noConversion"/>
  </si>
  <si>
    <t>985</t>
    <phoneticPr fontId="15" type="noConversion"/>
  </si>
  <si>
    <t>835</t>
    <phoneticPr fontId="15" type="noConversion"/>
  </si>
  <si>
    <t>865</t>
    <phoneticPr fontId="15" type="noConversion"/>
  </si>
  <si>
    <t>895</t>
    <phoneticPr fontId="15" type="noConversion"/>
  </si>
  <si>
    <t>760</t>
    <phoneticPr fontId="15" type="noConversion"/>
  </si>
  <si>
    <t>785</t>
    <phoneticPr fontId="15" type="noConversion"/>
  </si>
  <si>
    <t>810</t>
    <phoneticPr fontId="15" type="noConversion"/>
  </si>
  <si>
    <t>705</t>
    <phoneticPr fontId="15" type="noConversion"/>
  </si>
  <si>
    <t>720</t>
    <phoneticPr fontId="15" type="noConversion"/>
  </si>
  <si>
    <t>740</t>
    <phoneticPr fontId="15" type="noConversion"/>
  </si>
  <si>
    <t>660</t>
    <phoneticPr fontId="15" type="noConversion"/>
  </si>
  <si>
    <t>675</t>
    <phoneticPr fontId="15" type="noConversion"/>
  </si>
  <si>
    <t>690</t>
    <phoneticPr fontId="15" type="noConversion"/>
  </si>
  <si>
    <t>620</t>
    <phoneticPr fontId="15" type="noConversion"/>
  </si>
  <si>
    <t>630</t>
    <phoneticPr fontId="15" type="noConversion"/>
  </si>
  <si>
    <t>645</t>
    <phoneticPr fontId="15" type="noConversion"/>
  </si>
  <si>
    <t>590</t>
    <phoneticPr fontId="15" type="noConversion"/>
  </si>
  <si>
    <t>600</t>
    <phoneticPr fontId="15" type="noConversion"/>
  </si>
  <si>
    <t>610</t>
    <phoneticPr fontId="15" type="noConversion"/>
  </si>
  <si>
    <t>560</t>
    <phoneticPr fontId="15" type="noConversion"/>
  </si>
  <si>
    <t>570</t>
    <phoneticPr fontId="15" type="noConversion"/>
  </si>
  <si>
    <t>580</t>
    <phoneticPr fontId="15" type="noConversion"/>
  </si>
  <si>
    <t>545</t>
    <phoneticPr fontId="15" type="noConversion"/>
  </si>
  <si>
    <t>550</t>
    <phoneticPr fontId="15" type="noConversion"/>
  </si>
  <si>
    <t>555</t>
    <phoneticPr fontId="15" type="noConversion"/>
  </si>
  <si>
    <t>530</t>
    <phoneticPr fontId="15" type="noConversion"/>
  </si>
  <si>
    <t>535</t>
    <phoneticPr fontId="15" type="noConversion"/>
  </si>
  <si>
    <t>540</t>
    <phoneticPr fontId="15" type="noConversion"/>
  </si>
  <si>
    <t>515</t>
    <phoneticPr fontId="15" type="noConversion"/>
  </si>
  <si>
    <t>520</t>
    <phoneticPr fontId="15" type="noConversion"/>
  </si>
  <si>
    <t>525</t>
    <phoneticPr fontId="15" type="noConversion"/>
  </si>
  <si>
    <t>500</t>
    <phoneticPr fontId="15" type="noConversion"/>
  </si>
  <si>
    <t>505</t>
    <phoneticPr fontId="15" type="noConversion"/>
  </si>
  <si>
    <t>510</t>
    <phoneticPr fontId="15" type="noConversion"/>
  </si>
  <si>
    <t>1 Adet</t>
  </si>
  <si>
    <t>(İPTAL)</t>
  </si>
  <si>
    <t>(3 adet dosya)</t>
  </si>
  <si>
    <t>Genel İdare Hizmetleri</t>
  </si>
  <si>
    <t>Sağlık Hizmetleri</t>
  </si>
  <si>
    <t>Yrd. Hizmetler</t>
  </si>
  <si>
    <t>GENEL SEKRETER</t>
  </si>
  <si>
    <t>SOSYAL ÇALIŞMACI</t>
  </si>
  <si>
    <t>TEKNİSYEN YARDIMCISI</t>
  </si>
  <si>
    <t>GENEL SEKRETER YARDIMCISI</t>
  </si>
  <si>
    <t>UZMAN TABİB</t>
  </si>
  <si>
    <t>SAĞLIK TEKNİSYEN YARDIMCISI</t>
  </si>
  <si>
    <t>HUKUK MÜŞAVİRİ</t>
  </si>
  <si>
    <t>TABİP</t>
  </si>
  <si>
    <t>HİZMETLİ</t>
  </si>
  <si>
    <t>STRATEJİ GELİŞTİRME DAİRESİ BAŞKANI</t>
  </si>
  <si>
    <t>DİŞ TABİBİ</t>
  </si>
  <si>
    <t>HASTABAKICI</t>
  </si>
  <si>
    <t>PERSONEL DAİRESİ BAŞKANI</t>
  </si>
  <si>
    <t>BİOLOG</t>
  </si>
  <si>
    <t>AŞÇI</t>
  </si>
  <si>
    <t>BİLGİ İŞLEM DAİRESİ BAŞKANI</t>
  </si>
  <si>
    <t>PSİKOLOG</t>
  </si>
  <si>
    <t>BERBER</t>
  </si>
  <si>
    <t>İDARİ VE MALİ İŞLER DAİRESİ BAŞKANI</t>
  </si>
  <si>
    <t>FİZYOTERAPİST</t>
  </si>
  <si>
    <t>KALORİFERCİ</t>
  </si>
  <si>
    <t>KÜTÜPHANE VE DÖKÜMANTASYON DAİRESİ BAŞKANI</t>
  </si>
  <si>
    <t>ECZACI</t>
  </si>
  <si>
    <t>BEKÇİ</t>
  </si>
  <si>
    <t>ÖĞRENCİ İŞLERİ DAİRESİ BAŞKANI</t>
  </si>
  <si>
    <t>DİYETİSYEN</t>
  </si>
  <si>
    <t>GASSAL</t>
  </si>
  <si>
    <t>SAĞLIK KÜLTÜR VE SPOR DAİRESİ BAŞKANI</t>
  </si>
  <si>
    <t>SAĞLIK FİZİKÇİSİ</t>
  </si>
  <si>
    <t>YAPI İŞLERİ VE TEKNİK DAİRESİ BAŞKANI</t>
  </si>
  <si>
    <t>BAŞHEMŞİRE</t>
  </si>
  <si>
    <t>ÜNİVERSİTE HASTAHANELERİ BAŞMÜDÜRÜ</t>
  </si>
  <si>
    <t>ÖĞRETİM ELEMANLARI</t>
  </si>
  <si>
    <t>HASTANE MÜDÜRÜ</t>
  </si>
  <si>
    <t>SAĞLIK TEKNİKERİ</t>
  </si>
  <si>
    <t>HASTANE MÜDÜR YARDIMCISI</t>
  </si>
  <si>
    <t>SAĞLIK TEKNİSYENİ</t>
  </si>
  <si>
    <t>FAKÜLTE SEKRETERİ</t>
  </si>
  <si>
    <t>Teknik Hizmetler</t>
  </si>
  <si>
    <t>PROFESÖR</t>
  </si>
  <si>
    <t>YÜKSEK OKUL SEKRETERİ</t>
  </si>
  <si>
    <t>DOÇENT</t>
  </si>
  <si>
    <t>ENSTİTÜ SEKRETERİ</t>
  </si>
  <si>
    <t>YARDIMCI DOÇENT</t>
  </si>
  <si>
    <t>ŞUBE MÜDÜRÜ</t>
  </si>
  <si>
    <t>ÖĞRETİM GÖREVLİSİ</t>
  </si>
  <si>
    <t>SAVUNMA UZMANI</t>
  </si>
  <si>
    <t>SİVİL SAVUNMA UZMANI</t>
  </si>
  <si>
    <t>Avkatlık Hizmetleri Sınıfı</t>
  </si>
  <si>
    <t>MALİ HİZMETLER UZMANI YARDIMCISI</t>
  </si>
  <si>
    <t>ARAŞTIRMA GÖREVLİSİ</t>
  </si>
  <si>
    <t>KÜTÜPHANECİ</t>
  </si>
  <si>
    <t>AVUKAT</t>
  </si>
  <si>
    <t>PROGRAMCI</t>
  </si>
  <si>
    <t>Din Hizmetleri Sınıfı</t>
  </si>
  <si>
    <t>ÇÖZÜMLEYİCİ</t>
  </si>
  <si>
    <t>ŞEF</t>
  </si>
  <si>
    <t>İMAM</t>
  </si>
  <si>
    <t>MEMUR</t>
  </si>
  <si>
    <t>Döner sermaye</t>
  </si>
  <si>
    <t>SEKRETER</t>
  </si>
  <si>
    <t>İŞLETME MÜDÜRÜ</t>
  </si>
  <si>
    <t>BİLGİSAYAR İŞLETMENİ</t>
  </si>
  <si>
    <t>VERİ HAZIRLAMA VE KONTROL İŞLETMENİ</t>
  </si>
  <si>
    <t>ŞOFÖR</t>
  </si>
  <si>
    <t>BAZI ÜNVANLAR İÇİN EK ÖDEME ORANLARI</t>
  </si>
  <si>
    <t>Genel sekreter Yardımcısı</t>
  </si>
  <si>
    <t>İç Denetci</t>
  </si>
  <si>
    <t>1-2 derceden aylık alanlar</t>
  </si>
  <si>
    <t>3-4 dereceden aylık alanlar</t>
  </si>
  <si>
    <t>Diğer derecelerden aylık alanlar</t>
  </si>
  <si>
    <t>Bunların yardımcıları</t>
  </si>
  <si>
    <t>Fakülte/Yüksekokul/Enstitü sekreteri</t>
  </si>
  <si>
    <t>Çözümleyici,Programcı,araştırmacı,ayniyat saymanı,sivil savunma uzmanı üvanlı kadrolarda bulunanlar</t>
  </si>
  <si>
    <t>Genel İdare Hizmetlerindeki Diğer Kadrolarda Bulunanlar</t>
  </si>
  <si>
    <t>5-7 dereceden aylık alanlar</t>
  </si>
  <si>
    <t>UZMAN VE DENETMEN</t>
  </si>
  <si>
    <t>Teknik Hizmetler Sınıfı</t>
  </si>
  <si>
    <t xml:space="preserve">Başmühendis,Başmimar,Mühendis,Mimar, </t>
  </si>
  <si>
    <t>Jeolog,Hidrolog,Hidrojeolog,Jeofizikci,Kimyager,Fizikci,Jeomorfolog,Arkeolog,Matematikci,</t>
  </si>
  <si>
    <t>İstatistikçi kadrolarında  bulunanlar</t>
  </si>
  <si>
    <t>Bu sınıfta yer alan diğer kadrolarda bulunanlar</t>
  </si>
  <si>
    <t>Sağlık Hizmetleri Sınıfı</t>
  </si>
  <si>
    <t>Uzaman Tabiblerden</t>
  </si>
  <si>
    <t>Tabibler ve Tıpta Uzmanlık Mevzuatında belirtilen dallarda bu mevzuat hükümlerine göre</t>
  </si>
  <si>
    <t xml:space="preserve"> uzmanlık belgesi alanlardan</t>
  </si>
  <si>
    <t>Diş Tabiblerinden</t>
  </si>
  <si>
    <t>Eczacı Kadrolarında Bulunanlardan</t>
  </si>
  <si>
    <t>Bu Sınıfta yer alan diğer kadrolar</t>
  </si>
  <si>
    <t>Kadroları Avukatlık Hizm Sınıfında Bulunanlardan</t>
  </si>
  <si>
    <t>Kadroları Din Hizmetleti Sınıfında Bulunanlardan</t>
  </si>
  <si>
    <t>İmam</t>
  </si>
  <si>
    <t>Kadroları Yardımcı Hizmetler Sınıfında yer alanlar</t>
  </si>
  <si>
    <t>1-4 derceden aylık alanlar</t>
  </si>
  <si>
    <t>Aylıklarını 2914 sayılı Personel Kanununa Göre Alanlar</t>
  </si>
  <si>
    <t>Profesörlerden Rektör,Rektör Yardımcısı ve Dekan olanlar</t>
  </si>
  <si>
    <t xml:space="preserve">Profesörlerdem Dekan Yardımcısı,Yüksekokul Müdürü olanlar ile profesör kadrosunda 3 yılını  </t>
  </si>
  <si>
    <t>tamamlamış olanlar</t>
  </si>
  <si>
    <t>Profesör Kadrosunda Bulunanlar (Diğer)</t>
  </si>
  <si>
    <t>Doçent Kadrosunda bulunanlar (Kazanılmış hak aylığı birinci derece olan)</t>
  </si>
  <si>
    <t>Doçent Kadrosunda Bulunanlar (Diğer)</t>
  </si>
  <si>
    <t>Araştırma Görevlisi kadrosunda bulunanlar</t>
  </si>
  <si>
    <t>Diğer Öğretim Elemanlarından</t>
  </si>
  <si>
    <t>%40</t>
  </si>
  <si>
    <t>255%</t>
  </si>
  <si>
    <t>215%</t>
  </si>
  <si>
    <t>195%</t>
  </si>
  <si>
    <t>165%</t>
  </si>
  <si>
    <t>145%</t>
  </si>
  <si>
    <t>AKADEMİK TEŞVİK ÖDENEĞİ</t>
  </si>
  <si>
    <t xml:space="preserve">Profesör kadrosunda bulunanlar </t>
  </si>
  <si>
    <t>%100</t>
  </si>
  <si>
    <t>Doçent kadrosunda bulunanlar</t>
  </si>
  <si>
    <t>%80</t>
  </si>
  <si>
    <t>Dr.Öğretim Üyesi</t>
  </si>
  <si>
    <t>%70</t>
  </si>
  <si>
    <t>Öğretim Görevlileri</t>
  </si>
  <si>
    <t>%90</t>
  </si>
  <si>
    <t>YÜKSEKÖĞRETİM TAZMİNATI</t>
  </si>
  <si>
    <t>%115</t>
  </si>
  <si>
    <t>55%</t>
  </si>
  <si>
    <t xml:space="preserve">HEMŞİRE                </t>
  </si>
  <si>
    <t xml:space="preserve">MÜHENDİS                       </t>
  </si>
  <si>
    <t xml:space="preserve">MİMAR                             </t>
  </si>
  <si>
    <t xml:space="preserve">TEKNİKER                        </t>
  </si>
  <si>
    <t xml:space="preserve">TEKNİSYEN                       </t>
  </si>
  <si>
    <t>Araştırmacı kadrosunda bulunanlar</t>
  </si>
  <si>
    <t xml:space="preserve">Mali Uzman (1-4) </t>
  </si>
  <si>
    <t xml:space="preserve"> Mali Uzman Yard.</t>
  </si>
  <si>
    <t>Eczacı (Yataklı tedavi)</t>
  </si>
  <si>
    <t xml:space="preserve">Psikolog </t>
  </si>
  <si>
    <t>MALİ HİZMETLER UZMAN YARD</t>
  </si>
  <si>
    <t>92</t>
  </si>
  <si>
    <t>NOT: İÇ DENETÇİLERDEN 1-2 DERECEDEN AYLIK ALANLARA 195+30=225  DİĞERLERİNE 185+30=215 PUAN EKLENİR.                                  MALİ HİZMETLER UZMANINA 20 PUAN EKLENİR.</t>
  </si>
  <si>
    <t xml:space="preserve"> </t>
  </si>
  <si>
    <t>Dr.Öğretim Üyesi Kadrosunda Bulunanlar</t>
  </si>
  <si>
    <t>85%</t>
  </si>
  <si>
    <t>Yük Öğret Tazminatı</t>
  </si>
  <si>
    <t>Ak.Teş Ödeneği</t>
  </si>
  <si>
    <r>
      <t>4-Dr.Öğretim Üyesi</t>
    </r>
    <r>
      <rPr>
        <sz val="12"/>
        <rFont val="Times New Roman"/>
        <family val="1"/>
        <charset val="162"/>
      </rPr>
      <t>. Kadrosunda bulunanlara</t>
    </r>
  </si>
  <si>
    <t>Dr.Öğretim  Üyesi</t>
  </si>
  <si>
    <t>Öğretim Görevlisi</t>
  </si>
  <si>
    <t>Akademik Personel (2914 sayılı Kanun.) Ek.4 Mad</t>
  </si>
  <si>
    <t>Akademik Personel (2914 sayılı Kanun.) Ek.3 Mad.</t>
  </si>
  <si>
    <t>Biyolog(Yataklı Tedavi)</t>
  </si>
  <si>
    <t>Biyolog (tab.Uzm.Tüz.Göre)</t>
  </si>
  <si>
    <t>Hemşire (4 yıllık) - Yataklı Sağ. Kur.</t>
  </si>
  <si>
    <t>Sağlık Memuru (Yük.Ok.)Yataklı Ted. Kur.</t>
  </si>
  <si>
    <t>Sağlık Memuru (Mes. Lis)yatv tedavi Kur</t>
  </si>
  <si>
    <t>Diyetisyen (Tab. Uzm.Tüzüğüne Göre</t>
  </si>
  <si>
    <t>Diyetisyen(yataklı Tedavi Kur)</t>
  </si>
  <si>
    <t>Kimyager-istatistikçi</t>
  </si>
  <si>
    <t>8-7 dereceden aylık alan Koruma Güv Gör</t>
  </si>
  <si>
    <t>7-5 dereceden aylık alan Koruma Güv Gör</t>
  </si>
  <si>
    <t>4-3 dereceden aylık alan Koruma Güv Gör</t>
  </si>
  <si>
    <t>1-2 dereceden aylık alan Koruma Güv Gör</t>
  </si>
  <si>
    <t>Şef (Bilgisayar İşletmeni)</t>
  </si>
  <si>
    <t>Mimar (0-5 yıl)</t>
  </si>
  <si>
    <t>Mimar (5 yıldan fazla )</t>
  </si>
  <si>
    <t xml:space="preserve">Programcı / Çözümleyici </t>
  </si>
  <si>
    <t>Kütüphaneci</t>
  </si>
  <si>
    <t>Programcı -Çözümleyici ( 5yıldan fazla) 4 yıllık</t>
  </si>
  <si>
    <t>Programcı - Çözümleyici ( 5yıldan az)    4 yıllık</t>
  </si>
  <si>
    <t>Programcı - Çözümleyici ( 5yıldan az)   2 yıllık</t>
  </si>
  <si>
    <t>Programcı -Çözümleyici ( 5yıldan fazla) 2 yıllık</t>
  </si>
  <si>
    <t>Kütüphaneci ( 5 yıldan fazla)</t>
  </si>
  <si>
    <t>Kütüphaneci ( 5 yıldan az)</t>
  </si>
  <si>
    <t>Günlük Asgari Ücret</t>
  </si>
  <si>
    <t>Günlük Asgari Ücret Tavan</t>
  </si>
  <si>
    <t>TABAN-TAVAN</t>
  </si>
  <si>
    <t>ÜCRET</t>
  </si>
  <si>
    <t>ASGARİ ÜÇRET</t>
  </si>
  <si>
    <t>Aylık Katsayı</t>
  </si>
  <si>
    <t>Taban Aylık Katsayısı</t>
  </si>
  <si>
    <t>Yan Ödeme Katsayısı</t>
  </si>
  <si>
    <t>BEKAR</t>
  </si>
  <si>
    <t>EVLİ EŞİ ÇALIŞMAYAN</t>
  </si>
  <si>
    <r>
      <t>EVLİ EŞİ ÇALIŞMAYAN</t>
    </r>
    <r>
      <rPr>
        <b/>
        <u/>
        <sz val="10"/>
        <rFont val="Verdana"/>
        <family val="2"/>
        <charset val="162"/>
      </rPr>
      <t xml:space="preserve"> İKİ</t>
    </r>
    <r>
      <rPr>
        <sz val="10"/>
        <rFont val="Verdana"/>
        <family val="2"/>
        <charset val="162"/>
      </rPr>
      <t xml:space="preserve"> ÇOCUK</t>
    </r>
  </si>
  <si>
    <r>
      <t xml:space="preserve">EVLİ EŞİ ÇALIŞMAYAN </t>
    </r>
    <r>
      <rPr>
        <b/>
        <u/>
        <sz val="10"/>
        <rFont val="Verdana"/>
        <family val="2"/>
        <charset val="162"/>
      </rPr>
      <t>ÜÇ</t>
    </r>
    <r>
      <rPr>
        <sz val="10"/>
        <rFont val="Verdana"/>
        <family val="2"/>
        <charset val="162"/>
      </rPr>
      <t xml:space="preserve"> ÇOCUK</t>
    </r>
  </si>
  <si>
    <r>
      <t xml:space="preserve">EVLİ EŞİ ÇALIŞMAYAN </t>
    </r>
    <r>
      <rPr>
        <b/>
        <u/>
        <sz val="10"/>
        <rFont val="Verdana"/>
        <family val="2"/>
        <charset val="162"/>
      </rPr>
      <t>BİR</t>
    </r>
    <r>
      <rPr>
        <sz val="10"/>
        <rFont val="Verdana"/>
        <family val="2"/>
        <charset val="162"/>
      </rPr>
      <t xml:space="preserve"> ÇOCUK</t>
    </r>
  </si>
  <si>
    <r>
      <t xml:space="preserve">EVLİ EŞİ ÇALIŞAN </t>
    </r>
    <r>
      <rPr>
        <b/>
        <u/>
        <sz val="10"/>
        <rFont val="Verdana"/>
        <family val="2"/>
        <charset val="162"/>
      </rPr>
      <t>BİR</t>
    </r>
    <r>
      <rPr>
        <sz val="10"/>
        <rFont val="Verdana"/>
        <family val="2"/>
        <charset val="162"/>
      </rPr>
      <t xml:space="preserve"> ÇOCUK</t>
    </r>
  </si>
  <si>
    <r>
      <t>EVLİ EŞİ ÇALIŞAN</t>
    </r>
    <r>
      <rPr>
        <b/>
        <sz val="10"/>
        <rFont val="Verdana"/>
        <family val="2"/>
        <charset val="162"/>
      </rPr>
      <t xml:space="preserve"> </t>
    </r>
    <r>
      <rPr>
        <b/>
        <u/>
        <sz val="10"/>
        <rFont val="Verdana"/>
        <family val="2"/>
        <charset val="162"/>
      </rPr>
      <t>İKİ</t>
    </r>
    <r>
      <rPr>
        <sz val="10"/>
        <rFont val="Verdana"/>
        <family val="2"/>
        <charset val="162"/>
      </rPr>
      <t xml:space="preserve"> ÇOCUK</t>
    </r>
  </si>
  <si>
    <r>
      <t>EVLİ EŞİ ÇALIŞAN</t>
    </r>
    <r>
      <rPr>
        <b/>
        <sz val="10"/>
        <rFont val="Verdana"/>
        <family val="2"/>
        <charset val="162"/>
      </rPr>
      <t xml:space="preserve"> </t>
    </r>
    <r>
      <rPr>
        <b/>
        <u/>
        <sz val="10"/>
        <rFont val="Verdana"/>
        <family val="2"/>
        <charset val="162"/>
      </rPr>
      <t xml:space="preserve">ÜÇ </t>
    </r>
    <r>
      <rPr>
        <sz val="10"/>
        <rFont val="Verdana"/>
        <family val="2"/>
        <charset val="162"/>
      </rPr>
      <t>ÇOCUK</t>
    </r>
  </si>
  <si>
    <r>
      <t>EVLİ EŞİ ÇALIŞAN</t>
    </r>
    <r>
      <rPr>
        <b/>
        <sz val="10"/>
        <rFont val="Verdana"/>
        <family val="2"/>
        <charset val="162"/>
      </rPr>
      <t xml:space="preserve"> </t>
    </r>
    <r>
      <rPr>
        <b/>
        <u/>
        <sz val="10"/>
        <rFont val="Verdana"/>
        <family val="2"/>
        <charset val="162"/>
      </rPr>
      <t xml:space="preserve">DÖRT </t>
    </r>
    <r>
      <rPr>
        <sz val="10"/>
        <rFont val="Verdana"/>
        <family val="2"/>
        <charset val="162"/>
      </rPr>
      <t>ÇOCUK</t>
    </r>
  </si>
  <si>
    <r>
      <t>EVLİ EŞİ ÇALIŞAN</t>
    </r>
    <r>
      <rPr>
        <b/>
        <sz val="10"/>
        <rFont val="Verdana"/>
        <family val="2"/>
        <charset val="162"/>
      </rPr>
      <t xml:space="preserve"> </t>
    </r>
    <r>
      <rPr>
        <b/>
        <u/>
        <sz val="10"/>
        <rFont val="Verdana"/>
        <family val="2"/>
        <charset val="162"/>
      </rPr>
      <t xml:space="preserve">BEŞ </t>
    </r>
    <r>
      <rPr>
        <sz val="10"/>
        <rFont val="Verdana"/>
        <family val="2"/>
        <charset val="162"/>
      </rPr>
      <t>ÇOCUK</t>
    </r>
  </si>
  <si>
    <t>PERSONELİN DURUMU</t>
  </si>
  <si>
    <t>ASGARİ ÜCRET</t>
  </si>
  <si>
    <t>AGİ ORANI</t>
  </si>
  <si>
    <t>VERGİ DİLİMİ</t>
  </si>
  <si>
    <t>GV MAHSUP EDİLECEK TUTAR</t>
  </si>
  <si>
    <t>GV MAH.EDL.YILLIK TUTAR</t>
  </si>
  <si>
    <t>ASGARİÜCRET NET</t>
  </si>
  <si>
    <t>VERGİ DİLİMİ %15</t>
  </si>
  <si>
    <t>G.V MAHSUP EDİLECEK TUTAR</t>
  </si>
  <si>
    <t>GV MAHSUP EDİLECEK YILLIK TUTAR</t>
  </si>
  <si>
    <t>DAMGA V.MAH</t>
  </si>
  <si>
    <t>Asgari Ücret DV: İst.</t>
  </si>
  <si>
    <t>İmam ( Yüksekögrenim )</t>
  </si>
  <si>
    <t>95</t>
  </si>
  <si>
    <t>Çocuk gelişimcisi</t>
  </si>
  <si>
    <t>Sağlık Memuru (Yüksekokul 4 yıldan fazla)</t>
  </si>
  <si>
    <t>Sağlık Teknikeri (Yüksekokul 4 yıldan fazla)</t>
  </si>
  <si>
    <t>7800 ile 8399 Arası</t>
  </si>
  <si>
    <t>7000 ile 7799 Arası</t>
  </si>
  <si>
    <t>5400 ile 6999 Arası</t>
  </si>
  <si>
    <t>3600 ile 5399 Arası</t>
  </si>
  <si>
    <t>2800 ile 3599 Arası</t>
  </si>
  <si>
    <t>Asgari Ücret DV: İst. Mat.</t>
  </si>
  <si>
    <t>Asgari Ücret GV: İst. Mat.</t>
  </si>
  <si>
    <t>Asgari Ücret Günlük Tutar</t>
  </si>
  <si>
    <t>Asgari Ücret Aylık</t>
  </si>
  <si>
    <t>Asgari Ücret Aylık Tavan</t>
  </si>
  <si>
    <t>4400-TL</t>
  </si>
  <si>
    <t>2600-TL</t>
  </si>
  <si>
    <t>1100-TL</t>
  </si>
  <si>
    <t>70.000-TL'ye kadar</t>
  </si>
  <si>
    <t>70.000-TL'den 150.000-TL'ye kadar</t>
  </si>
  <si>
    <t>150.000-TL'den 550.000-TL'ye kadar</t>
  </si>
  <si>
    <t>550.000-TL'den 1.900.000- TL' ye kadar</t>
  </si>
  <si>
    <t xml:space="preserve">1.900.000 -TL'den fazlası için </t>
  </si>
  <si>
    <t>01.01.40.01</t>
  </si>
  <si>
    <t>01.01.30.01</t>
  </si>
  <si>
    <t>01.01.20.01</t>
  </si>
  <si>
    <t>01.01.10.01</t>
  </si>
  <si>
    <t xml:space="preserve">01.07.2023 - 31.12.2023 Tarihleri </t>
  </si>
  <si>
    <t>Arasında Uygulanacak Katsayılar (YENİ KATSAYI)</t>
  </si>
  <si>
    <t xml:space="preserve">01.07.2023 - 31.12.2023 Tarihleri Arasında </t>
  </si>
  <si>
    <t>Uygulanacak Asgari Ücret Gelir ve Damga Vergisi İstisna</t>
  </si>
  <si>
    <t>Asgari Ücret GV: İst. Temmuz</t>
  </si>
  <si>
    <t>Asgari Ücret GV: İst. Ağustos</t>
  </si>
  <si>
    <t>Asgari Ücret GV: İst. Eylül-Aralık</t>
  </si>
  <si>
    <t>1/7/ 2023 -31/12/2023</t>
  </si>
  <si>
    <t>(01.07.2023 Tarihinden itibaren)</t>
  </si>
  <si>
    <t xml:space="preserve"> Asgari Ücret Brüt,Net ve Günlük Taban Ücret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</si>
</sst>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"/>
  </numFmts>
  <fonts count="35" x14ac:knownFonts="1">
    <font>
      <sz val="10"/>
      <name val="Verdana"/>
    </font>
    <font>
      <sz val="8"/>
      <name val="Verdana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4"/>
      <name val="Times New Roman"/>
      <family val="1"/>
      <charset val="162"/>
    </font>
    <font>
      <b/>
      <u/>
      <sz val="14"/>
      <name val="Times New Roman"/>
      <family val="1"/>
      <charset val="162"/>
    </font>
    <font>
      <sz val="10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b/>
      <u/>
      <sz val="10"/>
      <name val="Times New Roman"/>
      <family val="1"/>
      <charset val="162"/>
    </font>
    <font>
      <b/>
      <u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u/>
      <sz val="11"/>
      <name val="Times New Roman"/>
      <family val="1"/>
      <charset val="162"/>
    </font>
    <font>
      <sz val="11"/>
      <color rgb="FF9C0006"/>
      <name val="Calibri"/>
      <family val="2"/>
      <charset val="162"/>
      <scheme val="minor"/>
    </font>
    <font>
      <b/>
      <sz val="14"/>
      <color indexed="8"/>
      <name val="Times New Roman"/>
      <family val="1"/>
      <charset val="162"/>
    </font>
    <font>
      <sz val="12"/>
      <color indexed="8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b/>
      <sz val="12"/>
      <color indexed="60"/>
      <name val="Times New Roman"/>
      <family val="1"/>
      <charset val="162"/>
    </font>
    <font>
      <b/>
      <sz val="14"/>
      <name val="Arial"/>
      <family val="2"/>
      <charset val="162"/>
    </font>
    <font>
      <b/>
      <sz val="10"/>
      <name val="Times New Roman"/>
      <family val="1"/>
      <charset val="162"/>
    </font>
    <font>
      <b/>
      <sz val="12"/>
      <name val="Arial"/>
      <family val="2"/>
      <charset val="162"/>
    </font>
    <font>
      <b/>
      <sz val="14"/>
      <name val="Times New Roman"/>
      <family val="1"/>
      <charset val="162"/>
    </font>
    <font>
      <b/>
      <sz val="11"/>
      <name val="Arial"/>
      <family val="2"/>
      <charset val="162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1"/>
      <color rgb="FFFF0000"/>
      <name val="Times New Roman"/>
      <family val="1"/>
      <charset val="162"/>
    </font>
    <font>
      <u/>
      <sz val="1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0"/>
      <name val="Verdana"/>
      <family val="2"/>
      <charset val="162"/>
    </font>
    <font>
      <b/>
      <sz val="10"/>
      <name val="Verdana"/>
      <family val="2"/>
      <charset val="162"/>
    </font>
    <font>
      <b/>
      <u/>
      <sz val="10"/>
      <name val="Verdana"/>
      <family val="2"/>
      <charset val="162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3">
    <xf numFmtId="0" fontId="0" fillId="0" borderId="0" xfId="0"/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horizontal="right"/>
    </xf>
    <xf numFmtId="49" fontId="3" fillId="0" borderId="12" xfId="0" applyNumberFormat="1" applyFont="1" applyBorder="1" applyAlignment="1">
      <alignment horizontal="center"/>
    </xf>
    <xf numFmtId="49" fontId="2" fillId="0" borderId="8" xfId="0" applyNumberFormat="1" applyFont="1" applyBorder="1"/>
    <xf numFmtId="49" fontId="3" fillId="0" borderId="7" xfId="0" applyNumberFormat="1" applyFont="1" applyBorder="1"/>
    <xf numFmtId="49" fontId="2" fillId="0" borderId="8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right"/>
    </xf>
    <xf numFmtId="49" fontId="2" fillId="0" borderId="8" xfId="0" applyNumberFormat="1" applyFont="1" applyBorder="1" applyAlignment="1">
      <alignment horizontal="right" wrapText="1"/>
    </xf>
    <xf numFmtId="49" fontId="4" fillId="0" borderId="12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49" fontId="4" fillId="0" borderId="2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horizontal="right"/>
    </xf>
    <xf numFmtId="49" fontId="2" fillId="0" borderId="30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7" fillId="0" borderId="0" xfId="0" applyFont="1" applyAlignment="1">
      <alignment horizontal="right"/>
    </xf>
    <xf numFmtId="0" fontId="9" fillId="0" borderId="15" xfId="0" applyFont="1" applyBorder="1" applyAlignment="1">
      <alignment horizontal="right" wrapText="1"/>
    </xf>
    <xf numFmtId="0" fontId="12" fillId="0" borderId="0" xfId="0" applyFont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8" fillId="0" borderId="47" xfId="0" applyFont="1" applyBorder="1" applyAlignment="1">
      <alignment horizontal="center"/>
    </xf>
    <xf numFmtId="0" fontId="8" fillId="0" borderId="41" xfId="0" applyFont="1" applyBorder="1" applyAlignment="1">
      <alignment horizontal="right"/>
    </xf>
    <xf numFmtId="0" fontId="8" fillId="0" borderId="41" xfId="0" applyFont="1" applyBorder="1" applyAlignment="1">
      <alignment horizontal="right" wrapText="1"/>
    </xf>
    <xf numFmtId="0" fontId="7" fillId="0" borderId="47" xfId="0" applyFont="1" applyBorder="1" applyAlignment="1">
      <alignment horizontal="center"/>
    </xf>
    <xf numFmtId="0" fontId="7" fillId="0" borderId="41" xfId="0" applyFont="1" applyBorder="1" applyAlignment="1">
      <alignment horizontal="right" wrapText="1"/>
    </xf>
    <xf numFmtId="49" fontId="7" fillId="0" borderId="0" xfId="0" applyNumberFormat="1" applyFont="1" applyAlignment="1">
      <alignment wrapText="1"/>
    </xf>
    <xf numFmtId="49" fontId="7" fillId="3" borderId="0" xfId="0" applyNumberFormat="1" applyFont="1" applyFill="1" applyAlignment="1">
      <alignment wrapText="1"/>
    </xf>
    <xf numFmtId="49" fontId="12" fillId="2" borderId="25" xfId="0" applyNumberFormat="1" applyFont="1" applyFill="1" applyBorder="1" applyAlignment="1">
      <alignment wrapText="1"/>
    </xf>
    <xf numFmtId="49" fontId="13" fillId="0" borderId="29" xfId="0" applyNumberFormat="1" applyFont="1" applyBorder="1" applyAlignment="1">
      <alignment horizontal="center" vertical="center" wrapText="1"/>
    </xf>
    <xf numFmtId="49" fontId="13" fillId="0" borderId="30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wrapText="1"/>
    </xf>
    <xf numFmtId="49" fontId="14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49" fontId="8" fillId="0" borderId="1" xfId="0" applyNumberFormat="1" applyFont="1" applyBorder="1" applyAlignment="1">
      <alignment wrapText="1"/>
    </xf>
    <xf numFmtId="49" fontId="8" fillId="0" borderId="0" xfId="0" applyNumberFormat="1" applyFont="1" applyAlignment="1">
      <alignment wrapText="1"/>
    </xf>
    <xf numFmtId="49" fontId="8" fillId="0" borderId="0" xfId="0" applyNumberFormat="1" applyFont="1" applyFill="1" applyAlignment="1">
      <alignment wrapText="1"/>
    </xf>
    <xf numFmtId="49" fontId="7" fillId="0" borderId="0" xfId="0" applyNumberFormat="1" applyFont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49" fontId="8" fillId="0" borderId="0" xfId="0" applyNumberFormat="1" applyFont="1" applyFill="1" applyAlignment="1">
      <alignment horizontal="center" wrapText="1"/>
    </xf>
    <xf numFmtId="49" fontId="7" fillId="0" borderId="0" xfId="0" applyNumberFormat="1" applyFont="1" applyAlignment="1">
      <alignment horizontal="right" wrapText="1"/>
    </xf>
    <xf numFmtId="49" fontId="13" fillId="0" borderId="1" xfId="0" applyNumberFormat="1" applyFont="1" applyBorder="1" applyAlignment="1">
      <alignment horizontal="right" vertical="center" wrapText="1"/>
    </xf>
    <xf numFmtId="49" fontId="7" fillId="0" borderId="1" xfId="0" applyNumberFormat="1" applyFont="1" applyBorder="1" applyAlignment="1">
      <alignment horizontal="right" wrapText="1"/>
    </xf>
    <xf numFmtId="49" fontId="8" fillId="0" borderId="1" xfId="0" applyNumberFormat="1" applyFont="1" applyBorder="1" applyAlignment="1">
      <alignment horizontal="right" wrapText="1"/>
    </xf>
    <xf numFmtId="49" fontId="8" fillId="0" borderId="0" xfId="0" applyNumberFormat="1" applyFont="1" applyFill="1" applyAlignment="1">
      <alignment horizontal="right" wrapText="1"/>
    </xf>
    <xf numFmtId="49" fontId="13" fillId="0" borderId="31" xfId="0" applyNumberFormat="1" applyFont="1" applyBorder="1" applyAlignment="1">
      <alignment horizontal="right" vertical="center" wrapText="1"/>
    </xf>
    <xf numFmtId="49" fontId="14" fillId="0" borderId="47" xfId="0" applyNumberFormat="1" applyFont="1" applyBorder="1" applyAlignment="1">
      <alignment wrapText="1"/>
    </xf>
    <xf numFmtId="49" fontId="7" fillId="2" borderId="0" xfId="0" applyNumberFormat="1" applyFont="1" applyFill="1" applyBorder="1" applyAlignment="1">
      <alignment wrapText="1"/>
    </xf>
    <xf numFmtId="49" fontId="7" fillId="0" borderId="41" xfId="0" applyNumberFormat="1" applyFont="1" applyBorder="1" applyAlignment="1">
      <alignment horizontal="right" wrapText="1"/>
    </xf>
    <xf numFmtId="49" fontId="8" fillId="0" borderId="47" xfId="0" applyNumberFormat="1" applyFont="1" applyBorder="1" applyAlignment="1">
      <alignment wrapText="1"/>
    </xf>
    <xf numFmtId="49" fontId="8" fillId="2" borderId="0" xfId="0" applyNumberFormat="1" applyFont="1" applyFill="1" applyBorder="1" applyAlignment="1">
      <alignment wrapText="1"/>
    </xf>
    <xf numFmtId="49" fontId="8" fillId="0" borderId="41" xfId="0" applyNumberFormat="1" applyFont="1" applyBorder="1" applyAlignment="1">
      <alignment horizontal="right" wrapText="1"/>
    </xf>
    <xf numFmtId="49" fontId="8" fillId="0" borderId="0" xfId="0" applyNumberFormat="1" applyFont="1" applyBorder="1" applyAlignment="1">
      <alignment wrapText="1"/>
    </xf>
    <xf numFmtId="0" fontId="7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7" fillId="0" borderId="0" xfId="0" applyFont="1"/>
    <xf numFmtId="14" fontId="17" fillId="0" borderId="0" xfId="0" applyNumberFormat="1" applyFont="1"/>
    <xf numFmtId="49" fontId="18" fillId="0" borderId="5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49" fontId="17" fillId="4" borderId="14" xfId="0" applyNumberFormat="1" applyFont="1" applyFill="1" applyBorder="1" applyAlignment="1">
      <alignment horizontal="right"/>
    </xf>
    <xf numFmtId="49" fontId="17" fillId="0" borderId="14" xfId="0" applyNumberFormat="1" applyFont="1" applyBorder="1" applyAlignment="1">
      <alignment horizontal="right"/>
    </xf>
    <xf numFmtId="49" fontId="17" fillId="4" borderId="15" xfId="0" applyNumberFormat="1" applyFont="1" applyFill="1" applyBorder="1" applyAlignment="1">
      <alignment horizontal="right"/>
    </xf>
    <xf numFmtId="0" fontId="18" fillId="0" borderId="47" xfId="0" applyFont="1" applyBorder="1" applyAlignment="1">
      <alignment horizontal="center"/>
    </xf>
    <xf numFmtId="49" fontId="17" fillId="4" borderId="1" xfId="0" applyNumberFormat="1" applyFont="1" applyFill="1" applyBorder="1" applyAlignment="1">
      <alignment horizontal="right"/>
    </xf>
    <xf numFmtId="49" fontId="17" fillId="0" borderId="1" xfId="0" applyNumberFormat="1" applyFont="1" applyBorder="1" applyAlignment="1">
      <alignment horizontal="right"/>
    </xf>
    <xf numFmtId="49" fontId="17" fillId="4" borderId="41" xfId="0" applyNumberFormat="1" applyFont="1" applyFill="1" applyBorder="1" applyAlignment="1">
      <alignment horizontal="right"/>
    </xf>
    <xf numFmtId="0" fontId="18" fillId="0" borderId="16" xfId="0" applyFont="1" applyBorder="1" applyAlignment="1">
      <alignment horizontal="center"/>
    </xf>
    <xf numFmtId="49" fontId="17" fillId="4" borderId="17" xfId="0" applyNumberFormat="1" applyFont="1" applyFill="1" applyBorder="1" applyAlignment="1">
      <alignment horizontal="right"/>
    </xf>
    <xf numFmtId="49" fontId="17" fillId="0" borderId="17" xfId="0" applyNumberFormat="1" applyFont="1" applyBorder="1" applyAlignment="1">
      <alignment horizontal="right"/>
    </xf>
    <xf numFmtId="49" fontId="17" fillId="4" borderId="18" xfId="0" applyNumberFormat="1" applyFont="1" applyFill="1" applyBorder="1" applyAlignment="1">
      <alignment horizontal="right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9" fillId="0" borderId="0" xfId="0" applyFont="1"/>
    <xf numFmtId="0" fontId="17" fillId="0" borderId="0" xfId="0" quotePrefix="1" applyFont="1"/>
    <xf numFmtId="0" fontId="0" fillId="0" borderId="24" xfId="0" applyBorder="1"/>
    <xf numFmtId="0" fontId="20" fillId="0" borderId="25" xfId="0" applyFont="1" applyBorder="1"/>
    <xf numFmtId="0" fontId="0" fillId="0" borderId="25" xfId="0" applyBorder="1"/>
    <xf numFmtId="0" fontId="0" fillId="0" borderId="1" xfId="0" applyBorder="1"/>
    <xf numFmtId="0" fontId="21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0" fillId="0" borderId="2" xfId="0" applyBorder="1"/>
    <xf numFmtId="0" fontId="7" fillId="0" borderId="1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0" fillId="0" borderId="4" xfId="0" applyBorder="1"/>
    <xf numFmtId="0" fontId="25" fillId="0" borderId="1" xfId="0" applyFont="1" applyBorder="1"/>
    <xf numFmtId="0" fontId="0" fillId="0" borderId="55" xfId="0" applyBorder="1"/>
    <xf numFmtId="0" fontId="0" fillId="0" borderId="32" xfId="0" applyBorder="1"/>
    <xf numFmtId="0" fontId="0" fillId="0" borderId="56" xfId="0" applyBorder="1"/>
    <xf numFmtId="2" fontId="0" fillId="0" borderId="0" xfId="0" applyNumberFormat="1"/>
    <xf numFmtId="0" fontId="0" fillId="0" borderId="47" xfId="0" applyBorder="1"/>
    <xf numFmtId="0" fontId="0" fillId="0" borderId="41" xfId="0" applyBorder="1"/>
    <xf numFmtId="0" fontId="0" fillId="0" borderId="29" xfId="0" applyBorder="1"/>
    <xf numFmtId="0" fontId="0" fillId="0" borderId="31" xfId="0" applyBorder="1"/>
    <xf numFmtId="0" fontId="25" fillId="0" borderId="5" xfId="0" applyFont="1" applyBorder="1"/>
    <xf numFmtId="0" fontId="0" fillId="0" borderId="7" xfId="0" applyBorder="1"/>
    <xf numFmtId="0" fontId="0" fillId="0" borderId="50" xfId="0" applyBorder="1"/>
    <xf numFmtId="0" fontId="0" fillId="0" borderId="49" xfId="0" applyBorder="1"/>
    <xf numFmtId="0" fontId="24" fillId="0" borderId="47" xfId="0" applyFont="1" applyBorder="1"/>
    <xf numFmtId="0" fontId="26" fillId="0" borderId="47" xfId="0" applyFont="1" applyBorder="1"/>
    <xf numFmtId="0" fontId="22" fillId="5" borderId="29" xfId="0" applyFont="1" applyFill="1" applyBorder="1"/>
    <xf numFmtId="0" fontId="0" fillId="5" borderId="31" xfId="0" applyFill="1" applyBorder="1"/>
    <xf numFmtId="0" fontId="0" fillId="0" borderId="29" xfId="0" applyBorder="1" applyAlignment="1"/>
    <xf numFmtId="0" fontId="0" fillId="0" borderId="31" xfId="0" applyBorder="1" applyAlignment="1"/>
    <xf numFmtId="0" fontId="25" fillId="0" borderId="13" xfId="0" applyFont="1" applyBorder="1" applyAlignment="1"/>
    <xf numFmtId="0" fontId="25" fillId="0" borderId="16" xfId="0" applyFont="1" applyBorder="1" applyAlignment="1"/>
    <xf numFmtId="0" fontId="0" fillId="0" borderId="49" xfId="0" applyBorder="1" applyAlignment="1">
      <alignment horizontal="right"/>
    </xf>
    <xf numFmtId="0" fontId="25" fillId="0" borderId="13" xfId="0" applyFont="1" applyBorder="1"/>
    <xf numFmtId="0" fontId="25" fillId="0" borderId="16" xfId="0" applyFont="1" applyBorder="1"/>
    <xf numFmtId="0" fontId="0" fillId="0" borderId="18" xfId="0" applyBorder="1"/>
    <xf numFmtId="0" fontId="0" fillId="0" borderId="49" xfId="0" applyFill="1" applyBorder="1"/>
    <xf numFmtId="0" fontId="0" fillId="0" borderId="41" xfId="0" applyFill="1" applyBorder="1"/>
    <xf numFmtId="0" fontId="25" fillId="5" borderId="47" xfId="0" applyFont="1" applyFill="1" applyBorder="1"/>
    <xf numFmtId="0" fontId="0" fillId="5" borderId="41" xfId="0" applyFill="1" applyBorder="1"/>
    <xf numFmtId="0" fontId="27" fillId="0" borderId="0" xfId="0" applyFont="1"/>
    <xf numFmtId="0" fontId="25" fillId="0" borderId="47" xfId="0" applyFont="1" applyBorder="1"/>
    <xf numFmtId="0" fontId="0" fillId="0" borderId="16" xfId="0" applyBorder="1"/>
    <xf numFmtId="49" fontId="28" fillId="0" borderId="0" xfId="0" applyNumberFormat="1" applyFont="1" applyFill="1" applyAlignment="1">
      <alignment wrapText="1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25" fillId="3" borderId="47" xfId="0" applyFont="1" applyFill="1" applyBorder="1"/>
    <xf numFmtId="0" fontId="0" fillId="3" borderId="41" xfId="0" applyFill="1" applyBorder="1"/>
    <xf numFmtId="2" fontId="0" fillId="3" borderId="0" xfId="0" applyNumberFormat="1" applyFill="1"/>
    <xf numFmtId="0" fontId="0" fillId="3" borderId="0" xfId="0" applyFill="1"/>
    <xf numFmtId="0" fontId="25" fillId="3" borderId="29" xfId="0" applyFont="1" applyFill="1" applyBorder="1"/>
    <xf numFmtId="0" fontId="0" fillId="3" borderId="31" xfId="0" applyFill="1" applyBorder="1"/>
    <xf numFmtId="0" fontId="29" fillId="0" borderId="47" xfId="0" applyFont="1" applyBorder="1" applyAlignment="1">
      <alignment horizontal="center"/>
    </xf>
    <xf numFmtId="0" fontId="29" fillId="0" borderId="1" xfId="0" applyFont="1" applyBorder="1" applyAlignment="1">
      <alignment horizontal="right"/>
    </xf>
    <xf numFmtId="0" fontId="29" fillId="0" borderId="1" xfId="0" applyFont="1" applyBorder="1" applyAlignment="1">
      <alignment horizontal="right" wrapText="1"/>
    </xf>
    <xf numFmtId="0" fontId="29" fillId="0" borderId="1" xfId="0" applyFont="1" applyBorder="1" applyAlignment="1">
      <alignment horizontal="center" wrapText="1"/>
    </xf>
    <xf numFmtId="0" fontId="29" fillId="0" borderId="2" xfId="0" applyFont="1" applyBorder="1" applyAlignment="1">
      <alignment horizontal="right" wrapText="1"/>
    </xf>
    <xf numFmtId="0" fontId="29" fillId="0" borderId="41" xfId="0" applyFont="1" applyBorder="1" applyAlignment="1">
      <alignment horizontal="right" wrapText="1"/>
    </xf>
    <xf numFmtId="0" fontId="29" fillId="0" borderId="0" xfId="0" applyFont="1" applyAlignment="1">
      <alignment horizontal="center"/>
    </xf>
    <xf numFmtId="0" fontId="29" fillId="0" borderId="0" xfId="0" applyFont="1"/>
    <xf numFmtId="0" fontId="29" fillId="0" borderId="49" xfId="0" applyFont="1" applyBorder="1" applyAlignment="1">
      <alignment horizontal="right" wrapText="1"/>
    </xf>
    <xf numFmtId="0" fontId="7" fillId="0" borderId="50" xfId="0" applyFont="1" applyBorder="1" applyAlignment="1">
      <alignment horizontal="center"/>
    </xf>
    <xf numFmtId="0" fontId="7" fillId="0" borderId="8" xfId="0" applyFont="1" applyBorder="1" applyAlignment="1">
      <alignment horizontal="right"/>
    </xf>
    <xf numFmtId="0" fontId="7" fillId="0" borderId="8" xfId="0" applyFont="1" applyBorder="1" applyAlignment="1">
      <alignment horizontal="right" wrapText="1"/>
    </xf>
    <xf numFmtId="0" fontId="7" fillId="0" borderId="8" xfId="0" applyFont="1" applyBorder="1" applyAlignment="1">
      <alignment horizontal="center" wrapText="1"/>
    </xf>
    <xf numFmtId="0" fontId="7" fillId="0" borderId="49" xfId="0" applyFont="1" applyBorder="1" applyAlignment="1">
      <alignment horizontal="right" wrapText="1"/>
    </xf>
    <xf numFmtId="0" fontId="30" fillId="0" borderId="47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9" fillId="0" borderId="14" xfId="0" applyFont="1" applyBorder="1" applyAlignment="1">
      <alignment horizontal="center" wrapText="1"/>
    </xf>
    <xf numFmtId="0" fontId="28" fillId="0" borderId="1" xfId="0" applyFont="1" applyBorder="1" applyAlignment="1">
      <alignment horizontal="right" wrapText="1"/>
    </xf>
    <xf numFmtId="0" fontId="31" fillId="0" borderId="47" xfId="0" applyFont="1" applyBorder="1"/>
    <xf numFmtId="0" fontId="31" fillId="0" borderId="41" xfId="0" applyFont="1" applyBorder="1"/>
    <xf numFmtId="16" fontId="31" fillId="0" borderId="47" xfId="0" applyNumberFormat="1" applyFont="1" applyBorder="1"/>
    <xf numFmtId="0" fontId="31" fillId="0" borderId="29" xfId="0" applyFont="1" applyBorder="1"/>
    <xf numFmtId="0" fontId="31" fillId="0" borderId="31" xfId="0" applyFont="1" applyBorder="1"/>
    <xf numFmtId="0" fontId="31" fillId="0" borderId="15" xfId="0" applyFont="1" applyBorder="1"/>
    <xf numFmtId="0" fontId="31" fillId="0" borderId="18" xfId="0" applyFont="1" applyBorder="1"/>
    <xf numFmtId="0" fontId="31" fillId="0" borderId="50" xfId="0" applyFont="1" applyBorder="1"/>
    <xf numFmtId="0" fontId="31" fillId="0" borderId="49" xfId="0" applyFont="1" applyBorder="1"/>
    <xf numFmtId="0" fontId="32" fillId="0" borderId="47" xfId="0" applyFont="1" applyBorder="1"/>
    <xf numFmtId="49" fontId="2" fillId="0" borderId="13" xfId="0" applyNumberFormat="1" applyFont="1" applyBorder="1"/>
    <xf numFmtId="49" fontId="2" fillId="0" borderId="47" xfId="0" applyNumberFormat="1" applyFont="1" applyBorder="1"/>
    <xf numFmtId="49" fontId="2" fillId="0" borderId="16" xfId="0" applyNumberFormat="1" applyFont="1" applyBorder="1"/>
    <xf numFmtId="49" fontId="3" fillId="0" borderId="0" xfId="0" applyNumberFormat="1" applyFont="1" applyBorder="1" applyAlignment="1">
      <alignment horizontal="center"/>
    </xf>
    <xf numFmtId="0" fontId="0" fillId="0" borderId="17" xfId="0" applyBorder="1"/>
    <xf numFmtId="0" fontId="0" fillId="0" borderId="8" xfId="0" applyBorder="1"/>
    <xf numFmtId="0" fontId="0" fillId="0" borderId="6" xfId="0" applyBorder="1"/>
    <xf numFmtId="0" fontId="31" fillId="0" borderId="5" xfId="0" applyFont="1" applyBorder="1"/>
    <xf numFmtId="0" fontId="31" fillId="0" borderId="6" xfId="0" applyFont="1" applyBorder="1"/>
    <xf numFmtId="0" fontId="31" fillId="0" borderId="7" xfId="0" applyFont="1" applyBorder="1"/>
    <xf numFmtId="4" fontId="0" fillId="0" borderId="49" xfId="0" applyNumberFormat="1" applyBorder="1"/>
    <xf numFmtId="4" fontId="0" fillId="0" borderId="0" xfId="0" applyNumberFormat="1"/>
    <xf numFmtId="49" fontId="3" fillId="0" borderId="3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9" fontId="8" fillId="0" borderId="47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right" wrapText="1"/>
    </xf>
    <xf numFmtId="49" fontId="8" fillId="0" borderId="41" xfId="0" applyNumberFormat="1" applyFont="1" applyFill="1" applyBorder="1" applyAlignment="1">
      <alignment horizontal="right" wrapText="1"/>
    </xf>
    <xf numFmtId="49" fontId="28" fillId="0" borderId="0" xfId="0" applyNumberFormat="1" applyFont="1" applyAlignment="1">
      <alignment wrapText="1"/>
    </xf>
    <xf numFmtId="49" fontId="8" fillId="0" borderId="4" xfId="0" applyNumberFormat="1" applyFont="1" applyBorder="1" applyAlignment="1">
      <alignment wrapText="1"/>
    </xf>
    <xf numFmtId="49" fontId="8" fillId="0" borderId="4" xfId="0" applyNumberFormat="1" applyFont="1" applyFill="1" applyBorder="1" applyAlignment="1">
      <alignment wrapText="1"/>
    </xf>
    <xf numFmtId="49" fontId="8" fillId="2" borderId="35" xfId="0" applyNumberFormat="1" applyFont="1" applyFill="1" applyBorder="1" applyAlignment="1">
      <alignment wrapText="1"/>
    </xf>
    <xf numFmtId="49" fontId="7" fillId="3" borderId="0" xfId="0" applyNumberFormat="1" applyFont="1" applyFill="1" applyBorder="1" applyAlignment="1">
      <alignment wrapText="1"/>
    </xf>
    <xf numFmtId="49" fontId="8" fillId="3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28" fillId="0" borderId="0" xfId="0" applyNumberFormat="1" applyFont="1" applyFill="1" applyBorder="1" applyAlignment="1">
      <alignment wrapText="1"/>
    </xf>
    <xf numFmtId="4" fontId="2" fillId="0" borderId="15" xfId="0" applyNumberFormat="1" applyFont="1" applyBorder="1" applyAlignment="1">
      <alignment horizontal="right"/>
    </xf>
    <xf numFmtId="4" fontId="2" fillId="0" borderId="41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164" fontId="2" fillId="0" borderId="41" xfId="0" applyNumberFormat="1" applyFont="1" applyBorder="1" applyAlignment="1">
      <alignment horizontal="right"/>
    </xf>
    <xf numFmtId="164" fontId="2" fillId="0" borderId="15" xfId="0" applyNumberFormat="1" applyFont="1" applyBorder="1" applyAlignment="1">
      <alignment horizontal="right"/>
    </xf>
    <xf numFmtId="164" fontId="2" fillId="0" borderId="18" xfId="0" applyNumberFormat="1" applyFont="1" applyBorder="1" applyAlignment="1">
      <alignment horizontal="right"/>
    </xf>
    <xf numFmtId="49" fontId="2" fillId="0" borderId="25" xfId="0" applyNumberFormat="1" applyFont="1" applyBorder="1"/>
    <xf numFmtId="4" fontId="34" fillId="0" borderId="15" xfId="0" applyNumberFormat="1" applyFont="1" applyBorder="1" applyAlignment="1">
      <alignment horizontal="right"/>
    </xf>
    <xf numFmtId="4" fontId="34" fillId="0" borderId="41" xfId="0" applyNumberFormat="1" applyFont="1" applyBorder="1" applyAlignment="1">
      <alignment horizontal="right"/>
    </xf>
    <xf numFmtId="4" fontId="34" fillId="0" borderId="18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7" fillId="0" borderId="8" xfId="0" applyFont="1" applyBorder="1" applyAlignment="1">
      <alignment horizontal="left" wrapText="1"/>
    </xf>
    <xf numFmtId="0" fontId="10" fillId="0" borderId="48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29" fillId="0" borderId="1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41" xfId="0" applyFont="1" applyBorder="1" applyAlignment="1">
      <alignment horizontal="right" wrapText="1"/>
    </xf>
    <xf numFmtId="0" fontId="9" fillId="0" borderId="18" xfId="0" applyFont="1" applyBorder="1" applyAlignment="1">
      <alignment horizontal="right" wrapText="1"/>
    </xf>
    <xf numFmtId="0" fontId="10" fillId="0" borderId="44" xfId="0" applyFont="1" applyBorder="1" applyAlignment="1">
      <alignment horizontal="right"/>
    </xf>
    <xf numFmtId="0" fontId="10" fillId="0" borderId="45" xfId="0" applyFont="1" applyBorder="1" applyAlignment="1">
      <alignment horizontal="right"/>
    </xf>
    <xf numFmtId="0" fontId="10" fillId="0" borderId="46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33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49" fontId="9" fillId="0" borderId="53" xfId="0" applyNumberFormat="1" applyFont="1" applyFill="1" applyBorder="1" applyAlignment="1">
      <alignment horizontal="left" wrapText="1"/>
    </xf>
    <xf numFmtId="49" fontId="9" fillId="0" borderId="51" xfId="0" applyNumberFormat="1" applyFont="1" applyFill="1" applyBorder="1" applyAlignment="1">
      <alignment horizontal="left" wrapText="1"/>
    </xf>
    <xf numFmtId="49" fontId="9" fillId="0" borderId="54" xfId="0" applyNumberFormat="1" applyFont="1" applyFill="1" applyBorder="1" applyAlignment="1">
      <alignment horizontal="left" wrapText="1"/>
    </xf>
    <xf numFmtId="49" fontId="9" fillId="0" borderId="55" xfId="0" applyNumberFormat="1" applyFont="1" applyFill="1" applyBorder="1" applyAlignment="1">
      <alignment horizontal="left" wrapText="1"/>
    </xf>
    <xf numFmtId="49" fontId="9" fillId="0" borderId="32" xfId="0" applyNumberFormat="1" applyFont="1" applyFill="1" applyBorder="1" applyAlignment="1">
      <alignment horizontal="left" wrapText="1"/>
    </xf>
    <xf numFmtId="49" fontId="9" fillId="0" borderId="56" xfId="0" applyNumberFormat="1" applyFont="1" applyFill="1" applyBorder="1" applyAlignment="1">
      <alignment horizontal="left" wrapText="1"/>
    </xf>
    <xf numFmtId="49" fontId="12" fillId="0" borderId="13" xfId="0" applyNumberFormat="1" applyFont="1" applyBorder="1" applyAlignment="1">
      <alignment horizontal="center" wrapText="1"/>
    </xf>
    <xf numFmtId="49" fontId="12" fillId="0" borderId="14" xfId="0" applyNumberFormat="1" applyFont="1" applyBorder="1" applyAlignment="1">
      <alignment horizontal="center" wrapText="1"/>
    </xf>
    <xf numFmtId="49" fontId="12" fillId="0" borderId="52" xfId="0" applyNumberFormat="1" applyFont="1" applyBorder="1" applyAlignment="1">
      <alignment horizontal="center" wrapText="1"/>
    </xf>
    <xf numFmtId="49" fontId="12" fillId="0" borderId="46" xfId="0" applyNumberFormat="1" applyFont="1" applyBorder="1" applyAlignment="1">
      <alignment horizontal="center" wrapText="1"/>
    </xf>
    <xf numFmtId="49" fontId="12" fillId="0" borderId="15" xfId="0" applyNumberFormat="1" applyFont="1" applyBorder="1" applyAlignment="1">
      <alignment horizontal="center" wrapText="1"/>
    </xf>
    <xf numFmtId="49" fontId="14" fillId="0" borderId="64" xfId="0" applyNumberFormat="1" applyFont="1" applyBorder="1" applyAlignment="1">
      <alignment horizontal="center" wrapText="1"/>
    </xf>
    <xf numFmtId="49" fontId="14" fillId="0" borderId="10" xfId="0" applyNumberFormat="1" applyFont="1" applyBorder="1" applyAlignment="1">
      <alignment horizontal="center" wrapText="1"/>
    </xf>
    <xf numFmtId="49" fontId="14" fillId="0" borderId="65" xfId="0" applyNumberFormat="1" applyFont="1" applyBorder="1" applyAlignment="1">
      <alignment horizontal="center" wrapText="1"/>
    </xf>
    <xf numFmtId="49" fontId="8" fillId="2" borderId="30" xfId="0" applyNumberFormat="1" applyFont="1" applyFill="1" applyBorder="1" applyAlignment="1">
      <alignment horizontal="center" wrapText="1"/>
    </xf>
    <xf numFmtId="49" fontId="8" fillId="2" borderId="33" xfId="0" applyNumberFormat="1" applyFont="1" applyFill="1" applyBorder="1" applyAlignment="1">
      <alignment horizontal="center" wrapText="1"/>
    </xf>
    <xf numFmtId="49" fontId="8" fillId="2" borderId="8" xfId="0" applyNumberFormat="1" applyFont="1" applyFill="1" applyBorder="1" applyAlignment="1">
      <alignment horizontal="center" wrapText="1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2" fillId="0" borderId="58" xfId="0" applyFont="1" applyBorder="1" applyAlignment="1">
      <alignment horizontal="center"/>
    </xf>
    <xf numFmtId="0" fontId="22" fillId="0" borderId="59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3" fillId="0" borderId="60" xfId="0" applyFont="1" applyFill="1" applyBorder="1" applyAlignment="1">
      <alignment horizontal="center" vertical="center" wrapText="1"/>
    </xf>
    <xf numFmtId="0" fontId="23" fillId="0" borderId="61" xfId="0" applyFont="1" applyFill="1" applyBorder="1" applyAlignment="1">
      <alignment horizontal="center" vertical="center" wrapText="1"/>
    </xf>
    <xf numFmtId="0" fontId="24" fillId="0" borderId="60" xfId="0" applyFont="1" applyBorder="1" applyAlignment="1">
      <alignment horizontal="center"/>
    </xf>
    <xf numFmtId="0" fontId="24" fillId="0" borderId="61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24" fillId="5" borderId="47" xfId="0" applyFont="1" applyFill="1" applyBorder="1" applyAlignment="1">
      <alignment horizontal="left"/>
    </xf>
    <xf numFmtId="0" fontId="24" fillId="5" borderId="41" xfId="0" applyFont="1" applyFill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57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55" xfId="0" applyFont="1" applyBorder="1" applyAlignment="1">
      <alignment horizontal="center"/>
    </xf>
    <xf numFmtId="14" fontId="18" fillId="0" borderId="24" xfId="0" applyNumberFormat="1" applyFont="1" applyBorder="1" applyAlignment="1">
      <alignment horizontal="center"/>
    </xf>
    <xf numFmtId="14" fontId="18" fillId="0" borderId="25" xfId="0" applyNumberFormat="1" applyFont="1" applyBorder="1" applyAlignment="1">
      <alignment horizontal="center"/>
    </xf>
    <xf numFmtId="14" fontId="18" fillId="0" borderId="26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55" xfId="0" applyNumberFormat="1" applyFont="1" applyBorder="1" applyAlignment="1">
      <alignment horizontal="center"/>
    </xf>
    <xf numFmtId="49" fontId="3" fillId="0" borderId="56" xfId="0" applyNumberFormat="1" applyFont="1" applyBorder="1" applyAlignment="1">
      <alignment horizontal="center"/>
    </xf>
    <xf numFmtId="49" fontId="9" fillId="0" borderId="55" xfId="0" applyNumberFormat="1" applyFont="1" applyBorder="1" applyAlignment="1">
      <alignment horizontal="center"/>
    </xf>
    <xf numFmtId="49" fontId="9" fillId="0" borderId="56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right"/>
    </xf>
    <xf numFmtId="49" fontId="3" fillId="0" borderId="22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4" fillId="0" borderId="20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left" wrapText="1"/>
    </xf>
    <xf numFmtId="49" fontId="2" fillId="0" borderId="8" xfId="0" applyNumberFormat="1" applyFont="1" applyBorder="1" applyAlignment="1">
      <alignment horizontal="left" wrapText="1"/>
    </xf>
    <xf numFmtId="49" fontId="4" fillId="0" borderId="0" xfId="0" applyNumberFormat="1" applyFont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 wrapText="1"/>
    </xf>
    <xf numFmtId="49" fontId="2" fillId="0" borderId="30" xfId="0" applyNumberFormat="1" applyFont="1" applyBorder="1" applyAlignment="1">
      <alignment horizontal="center" wrapText="1"/>
    </xf>
    <xf numFmtId="49" fontId="2" fillId="0" borderId="15" xfId="0" applyNumberFormat="1" applyFont="1" applyBorder="1" applyAlignment="1">
      <alignment horizontal="center" wrapText="1"/>
    </xf>
    <xf numFmtId="49" fontId="2" fillId="0" borderId="31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49" fontId="3" fillId="0" borderId="63" xfId="0" applyNumberFormat="1" applyFont="1" applyBorder="1" applyAlignment="1">
      <alignment horizontal="center"/>
    </xf>
    <xf numFmtId="49" fontId="3" fillId="0" borderId="62" xfId="0" applyNumberFormat="1" applyFont="1" applyBorder="1" applyAlignment="1">
      <alignment horizontal="center"/>
    </xf>
    <xf numFmtId="49" fontId="12" fillId="0" borderId="8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1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" fontId="2" fillId="0" borderId="8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49" fontId="2" fillId="0" borderId="52" xfId="0" applyNumberFormat="1" applyFont="1" applyBorder="1" applyAlignment="1">
      <alignment horizontal="left"/>
    </xf>
    <xf numFmtId="49" fontId="2" fillId="0" borderId="45" xfId="0" applyNumberFormat="1" applyFont="1" applyBorder="1" applyAlignment="1">
      <alignment horizontal="left"/>
    </xf>
    <xf numFmtId="49" fontId="2" fillId="0" borderId="46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center"/>
    </xf>
    <xf numFmtId="49" fontId="2" fillId="0" borderId="46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 wrapText="1"/>
    </xf>
    <xf numFmtId="49" fontId="3" fillId="0" borderId="7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S116"/>
  <sheetViews>
    <sheetView topLeftCell="A97" workbookViewId="0">
      <selection activeCell="V16" sqref="V16"/>
    </sheetView>
  </sheetViews>
  <sheetFormatPr defaultRowHeight="12.75" x14ac:dyDescent="0.2"/>
  <cols>
    <col min="1" max="1" width="7.5" style="30" customWidth="1"/>
    <col min="2" max="2" width="9" style="31"/>
    <col min="3" max="3" width="6.5" style="31" customWidth="1"/>
    <col min="4" max="4" width="5.625" style="31" customWidth="1"/>
    <col min="5" max="5" width="13.875" style="31" customWidth="1"/>
    <col min="6" max="7" width="6.25" style="32" customWidth="1"/>
    <col min="8" max="8" width="6.125" style="32" customWidth="1"/>
    <col min="9" max="9" width="6.625" style="32" customWidth="1"/>
    <col min="10" max="10" width="6.875" style="30" customWidth="1"/>
    <col min="11" max="11" width="8.5" style="32" customWidth="1"/>
    <col min="12" max="12" width="10.125" style="40" customWidth="1"/>
    <col min="13" max="13" width="5.75" style="32" customWidth="1"/>
    <col min="14" max="14" width="4.875" style="32" customWidth="1"/>
    <col min="15" max="16384" width="9" style="32"/>
  </cols>
  <sheetData>
    <row r="1" spans="1:13" ht="33" customHeight="1" x14ac:dyDescent="0.3">
      <c r="A1" s="240" t="s">
        <v>143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42" t="s">
        <v>238</v>
      </c>
    </row>
    <row r="2" spans="1:13" ht="24" customHeight="1" thickBot="1" x14ac:dyDescent="0.25">
      <c r="A2" s="241" t="s">
        <v>237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</row>
    <row r="3" spans="1:13" ht="42" customHeight="1" x14ac:dyDescent="0.2">
      <c r="A3" s="242" t="s">
        <v>130</v>
      </c>
      <c r="B3" s="245" t="s">
        <v>131</v>
      </c>
      <c r="C3" s="246"/>
      <c r="D3" s="246"/>
      <c r="E3" s="247"/>
      <c r="F3" s="172" t="s">
        <v>132</v>
      </c>
      <c r="G3" s="254" t="s">
        <v>133</v>
      </c>
      <c r="H3" s="254"/>
      <c r="I3" s="254" t="s">
        <v>136</v>
      </c>
      <c r="J3" s="254"/>
      <c r="K3" s="255" t="s">
        <v>137</v>
      </c>
      <c r="L3" s="41" t="s">
        <v>138</v>
      </c>
      <c r="M3" s="33"/>
    </row>
    <row r="4" spans="1:13" ht="12.75" customHeight="1" x14ac:dyDescent="0.2">
      <c r="A4" s="243"/>
      <c r="B4" s="248"/>
      <c r="C4" s="249"/>
      <c r="D4" s="249"/>
      <c r="E4" s="250"/>
      <c r="F4" s="233" t="s">
        <v>134</v>
      </c>
      <c r="G4" s="233" t="s">
        <v>134</v>
      </c>
      <c r="H4" s="233" t="s">
        <v>135</v>
      </c>
      <c r="I4" s="233" t="s">
        <v>134</v>
      </c>
      <c r="J4" s="233" t="s">
        <v>135</v>
      </c>
      <c r="K4" s="256"/>
      <c r="L4" s="235" t="s">
        <v>139</v>
      </c>
      <c r="M4" s="33"/>
    </row>
    <row r="5" spans="1:13" ht="23.25" customHeight="1" thickBot="1" x14ac:dyDescent="0.25">
      <c r="A5" s="244"/>
      <c r="B5" s="251"/>
      <c r="C5" s="252"/>
      <c r="D5" s="252"/>
      <c r="E5" s="253"/>
      <c r="F5" s="234"/>
      <c r="G5" s="234"/>
      <c r="H5" s="234"/>
      <c r="I5" s="234"/>
      <c r="J5" s="234"/>
      <c r="K5" s="257"/>
      <c r="L5" s="236"/>
      <c r="M5" s="33"/>
    </row>
    <row r="6" spans="1:13" ht="21.75" customHeight="1" x14ac:dyDescent="0.2">
      <c r="A6" s="237" t="s">
        <v>140</v>
      </c>
      <c r="B6" s="238"/>
      <c r="C6" s="238"/>
      <c r="D6" s="238"/>
      <c r="E6" s="239"/>
      <c r="F6" s="43"/>
      <c r="G6" s="43"/>
      <c r="H6" s="43"/>
      <c r="I6" s="43"/>
      <c r="J6" s="79"/>
      <c r="K6" s="43"/>
      <c r="L6" s="44"/>
      <c r="M6" s="30"/>
    </row>
    <row r="7" spans="1:13" ht="14.25" customHeight="1" x14ac:dyDescent="0.25">
      <c r="A7" s="45" t="s">
        <v>141</v>
      </c>
      <c r="B7" s="232" t="s">
        <v>142</v>
      </c>
      <c r="C7" s="232"/>
      <c r="D7" s="232"/>
      <c r="E7" s="232"/>
      <c r="F7" s="36">
        <v>800</v>
      </c>
      <c r="G7" s="36"/>
      <c r="H7" s="36"/>
      <c r="I7" s="36">
        <v>900</v>
      </c>
      <c r="J7" s="80"/>
      <c r="K7" s="36"/>
      <c r="L7" s="46">
        <v>1700</v>
      </c>
      <c r="M7" s="30"/>
    </row>
    <row r="8" spans="1:13" ht="16.5" customHeight="1" x14ac:dyDescent="0.25">
      <c r="A8" s="45"/>
      <c r="B8" s="232" t="s">
        <v>144</v>
      </c>
      <c r="C8" s="232"/>
      <c r="D8" s="232"/>
      <c r="E8" s="232"/>
      <c r="F8" s="36">
        <v>800</v>
      </c>
      <c r="G8" s="36"/>
      <c r="H8" s="36"/>
      <c r="I8" s="36">
        <v>900</v>
      </c>
      <c r="J8" s="80"/>
      <c r="K8" s="36"/>
      <c r="L8" s="46">
        <v>1700</v>
      </c>
      <c r="M8" s="30"/>
    </row>
    <row r="9" spans="1:13" ht="15.75" customHeight="1" x14ac:dyDescent="0.25">
      <c r="A9" s="45"/>
      <c r="B9" s="232" t="s">
        <v>145</v>
      </c>
      <c r="C9" s="232"/>
      <c r="D9" s="232"/>
      <c r="E9" s="232"/>
      <c r="F9" s="36">
        <v>800</v>
      </c>
      <c r="G9" s="36"/>
      <c r="H9" s="36"/>
      <c r="I9" s="36">
        <v>750</v>
      </c>
      <c r="J9" s="80"/>
      <c r="K9" s="36"/>
      <c r="L9" s="46">
        <v>1550</v>
      </c>
      <c r="M9" s="30"/>
    </row>
    <row r="10" spans="1:13" ht="15" customHeight="1" x14ac:dyDescent="0.25">
      <c r="A10" s="45"/>
      <c r="B10" s="232" t="s">
        <v>146</v>
      </c>
      <c r="C10" s="232"/>
      <c r="D10" s="232"/>
      <c r="E10" s="232"/>
      <c r="F10" s="36">
        <v>800</v>
      </c>
      <c r="G10" s="36"/>
      <c r="H10" s="36"/>
      <c r="I10" s="36">
        <v>900</v>
      </c>
      <c r="J10" s="80"/>
      <c r="K10" s="36"/>
      <c r="L10" s="46">
        <v>1700</v>
      </c>
      <c r="M10" s="30"/>
    </row>
    <row r="11" spans="1:13" ht="29.25" customHeight="1" x14ac:dyDescent="0.25">
      <c r="A11" s="45"/>
      <c r="B11" s="232" t="s">
        <v>147</v>
      </c>
      <c r="C11" s="232"/>
      <c r="D11" s="232"/>
      <c r="E11" s="232"/>
      <c r="F11" s="36">
        <v>600</v>
      </c>
      <c r="G11" s="36"/>
      <c r="H11" s="36"/>
      <c r="I11" s="36">
        <v>500</v>
      </c>
      <c r="J11" s="29" t="s">
        <v>148</v>
      </c>
      <c r="K11" s="36"/>
      <c r="L11" s="46">
        <v>2400</v>
      </c>
      <c r="M11" s="30"/>
    </row>
    <row r="12" spans="1:13" ht="15" customHeight="1" x14ac:dyDescent="0.25">
      <c r="A12" s="45"/>
      <c r="B12" s="232" t="s">
        <v>149</v>
      </c>
      <c r="C12" s="232"/>
      <c r="D12" s="232"/>
      <c r="E12" s="232"/>
      <c r="F12" s="36">
        <v>850</v>
      </c>
      <c r="G12" s="36"/>
      <c r="H12" s="36"/>
      <c r="I12" s="36">
        <v>550</v>
      </c>
      <c r="J12" s="80"/>
      <c r="K12" s="36"/>
      <c r="L12" s="46">
        <v>1400</v>
      </c>
      <c r="M12" s="30"/>
    </row>
    <row r="13" spans="1:13" ht="16.5" customHeight="1" x14ac:dyDescent="0.25">
      <c r="A13" s="45"/>
      <c r="B13" s="232" t="s">
        <v>150</v>
      </c>
      <c r="C13" s="232"/>
      <c r="D13" s="232"/>
      <c r="E13" s="232"/>
      <c r="F13" s="36">
        <v>600</v>
      </c>
      <c r="G13" s="36"/>
      <c r="H13" s="36"/>
      <c r="I13" s="36">
        <v>500</v>
      </c>
      <c r="J13" s="80"/>
      <c r="K13" s="36"/>
      <c r="L13" s="46">
        <v>1100</v>
      </c>
      <c r="M13" s="30"/>
    </row>
    <row r="14" spans="1:13" ht="16.5" customHeight="1" x14ac:dyDescent="0.25">
      <c r="A14" s="45"/>
      <c r="B14" s="232" t="s">
        <v>151</v>
      </c>
      <c r="C14" s="232"/>
      <c r="D14" s="232"/>
      <c r="E14" s="232"/>
      <c r="F14" s="36">
        <v>550</v>
      </c>
      <c r="G14" s="36"/>
      <c r="H14" s="36"/>
      <c r="I14" s="36">
        <v>200</v>
      </c>
      <c r="J14" s="80"/>
      <c r="K14" s="36"/>
      <c r="L14" s="46">
        <v>750</v>
      </c>
      <c r="M14" s="30"/>
    </row>
    <row r="15" spans="1:13" ht="16.5" customHeight="1" x14ac:dyDescent="0.25">
      <c r="A15" s="45"/>
      <c r="B15" s="232" t="s">
        <v>152</v>
      </c>
      <c r="C15" s="232"/>
      <c r="D15" s="232"/>
      <c r="E15" s="232"/>
      <c r="F15" s="36">
        <v>600</v>
      </c>
      <c r="G15" s="36"/>
      <c r="H15" s="36"/>
      <c r="I15" s="36">
        <v>700</v>
      </c>
      <c r="J15" s="80"/>
      <c r="K15" s="36"/>
      <c r="L15" s="46">
        <v>1300</v>
      </c>
      <c r="M15" s="30"/>
    </row>
    <row r="16" spans="1:13" ht="15.75" customHeight="1" x14ac:dyDescent="0.25">
      <c r="A16" s="45"/>
      <c r="B16" s="232" t="s">
        <v>153</v>
      </c>
      <c r="C16" s="232"/>
      <c r="D16" s="232"/>
      <c r="E16" s="232"/>
      <c r="F16" s="36">
        <v>600</v>
      </c>
      <c r="G16" s="36"/>
      <c r="H16" s="36"/>
      <c r="I16" s="36">
        <v>700</v>
      </c>
      <c r="J16" s="80"/>
      <c r="K16" s="36"/>
      <c r="L16" s="46">
        <v>1300</v>
      </c>
      <c r="M16" s="30"/>
    </row>
    <row r="17" spans="1:13" ht="15.75" customHeight="1" x14ac:dyDescent="0.25">
      <c r="A17" s="45"/>
      <c r="B17" s="232" t="s">
        <v>154</v>
      </c>
      <c r="C17" s="232"/>
      <c r="D17" s="232"/>
      <c r="E17" s="232"/>
      <c r="F17" s="36">
        <v>600</v>
      </c>
      <c r="G17" s="36"/>
      <c r="H17" s="36"/>
      <c r="I17" s="36">
        <v>700</v>
      </c>
      <c r="J17" s="80"/>
      <c r="K17" s="36"/>
      <c r="L17" s="46">
        <v>1300</v>
      </c>
      <c r="M17" s="30"/>
    </row>
    <row r="18" spans="1:13" ht="18" customHeight="1" x14ac:dyDescent="0.25">
      <c r="A18" s="45"/>
      <c r="B18" s="232" t="s">
        <v>155</v>
      </c>
      <c r="C18" s="232"/>
      <c r="D18" s="232"/>
      <c r="E18" s="232"/>
      <c r="F18" s="36">
        <v>600</v>
      </c>
      <c r="G18" s="36"/>
      <c r="H18" s="36"/>
      <c r="I18" s="36">
        <v>500</v>
      </c>
      <c r="J18" s="80"/>
      <c r="K18" s="36"/>
      <c r="L18" s="46">
        <v>1100</v>
      </c>
      <c r="M18" s="30"/>
    </row>
    <row r="19" spans="1:13" ht="16.5" customHeight="1" x14ac:dyDescent="0.25">
      <c r="A19" s="45"/>
      <c r="B19" s="232" t="s">
        <v>156</v>
      </c>
      <c r="C19" s="232"/>
      <c r="D19" s="232"/>
      <c r="E19" s="232"/>
      <c r="F19" s="36">
        <v>800</v>
      </c>
      <c r="G19" s="36"/>
      <c r="H19" s="36"/>
      <c r="I19" s="36">
        <v>750</v>
      </c>
      <c r="J19" s="80"/>
      <c r="K19" s="36"/>
      <c r="L19" s="46">
        <v>1550</v>
      </c>
      <c r="M19" s="30"/>
    </row>
    <row r="20" spans="1:13" ht="18" customHeight="1" x14ac:dyDescent="0.25">
      <c r="A20" s="45"/>
      <c r="B20" s="232" t="s">
        <v>157</v>
      </c>
      <c r="C20" s="232"/>
      <c r="D20" s="232"/>
      <c r="E20" s="232"/>
      <c r="F20" s="36">
        <v>500</v>
      </c>
      <c r="G20" s="36"/>
      <c r="H20" s="36"/>
      <c r="I20" s="36"/>
      <c r="J20" s="80"/>
      <c r="K20" s="36"/>
      <c r="L20" s="46">
        <v>500</v>
      </c>
      <c r="M20" s="30"/>
    </row>
    <row r="21" spans="1:13" ht="15" customHeight="1" x14ac:dyDescent="0.25">
      <c r="A21" s="45"/>
      <c r="B21" s="232" t="s">
        <v>158</v>
      </c>
      <c r="C21" s="232"/>
      <c r="D21" s="232"/>
      <c r="E21" s="232"/>
      <c r="F21" s="36">
        <v>650</v>
      </c>
      <c r="G21" s="36"/>
      <c r="H21" s="36"/>
      <c r="I21" s="36">
        <v>450</v>
      </c>
      <c r="J21" s="80"/>
      <c r="K21" s="36"/>
      <c r="L21" s="46">
        <v>1100</v>
      </c>
      <c r="M21" s="30"/>
    </row>
    <row r="22" spans="1:13" ht="17.25" customHeight="1" x14ac:dyDescent="0.25">
      <c r="A22" s="45"/>
      <c r="B22" s="232" t="s">
        <v>159</v>
      </c>
      <c r="C22" s="232"/>
      <c r="D22" s="232"/>
      <c r="E22" s="232"/>
      <c r="F22" s="36">
        <v>650</v>
      </c>
      <c r="G22" s="36"/>
      <c r="H22" s="36"/>
      <c r="I22" s="36">
        <v>450</v>
      </c>
      <c r="J22" s="80"/>
      <c r="K22" s="36"/>
      <c r="L22" s="46">
        <v>1100</v>
      </c>
      <c r="M22" s="30"/>
    </row>
    <row r="23" spans="1:13" ht="17.25" customHeight="1" x14ac:dyDescent="0.25">
      <c r="A23" s="45"/>
      <c r="B23" s="232" t="s">
        <v>160</v>
      </c>
      <c r="C23" s="232"/>
      <c r="D23" s="232"/>
      <c r="E23" s="232"/>
      <c r="F23" s="36">
        <v>550</v>
      </c>
      <c r="G23" s="36"/>
      <c r="H23" s="36"/>
      <c r="I23" s="36">
        <v>200</v>
      </c>
      <c r="J23" s="80"/>
      <c r="K23" s="36"/>
      <c r="L23" s="46">
        <v>750</v>
      </c>
      <c r="M23" s="30"/>
    </row>
    <row r="24" spans="1:13" ht="15" customHeight="1" x14ac:dyDescent="0.25">
      <c r="A24" s="45"/>
      <c r="B24" s="232" t="s">
        <v>161</v>
      </c>
      <c r="C24" s="232"/>
      <c r="D24" s="232"/>
      <c r="E24" s="232"/>
      <c r="F24" s="36">
        <v>500</v>
      </c>
      <c r="G24" s="37"/>
      <c r="H24" s="37"/>
      <c r="I24" s="37">
        <v>200</v>
      </c>
      <c r="J24" s="29"/>
      <c r="K24" s="37"/>
      <c r="L24" s="47">
        <v>700</v>
      </c>
      <c r="M24" s="30"/>
    </row>
    <row r="25" spans="1:13" ht="16.5" customHeight="1" x14ac:dyDescent="0.25">
      <c r="A25" s="45"/>
      <c r="B25" s="232" t="s">
        <v>162</v>
      </c>
      <c r="C25" s="232"/>
      <c r="D25" s="232"/>
      <c r="E25" s="232"/>
      <c r="F25" s="36">
        <v>500</v>
      </c>
      <c r="G25" s="37"/>
      <c r="H25" s="37"/>
      <c r="I25" s="37">
        <v>200</v>
      </c>
      <c r="J25" s="29"/>
      <c r="K25" s="37"/>
      <c r="L25" s="47">
        <v>700</v>
      </c>
      <c r="M25" s="30"/>
    </row>
    <row r="26" spans="1:13" ht="15.75" customHeight="1" x14ac:dyDescent="0.25">
      <c r="A26" s="45"/>
      <c r="B26" s="232" t="s">
        <v>552</v>
      </c>
      <c r="C26" s="232"/>
      <c r="D26" s="232"/>
      <c r="E26" s="232"/>
      <c r="F26" s="36">
        <v>750</v>
      </c>
      <c r="G26" s="37"/>
      <c r="H26" s="37">
        <v>500</v>
      </c>
      <c r="I26" s="37">
        <v>250</v>
      </c>
      <c r="J26" s="29">
        <v>750</v>
      </c>
      <c r="K26" s="37"/>
      <c r="L26" s="47">
        <v>2250</v>
      </c>
      <c r="M26" s="30"/>
    </row>
    <row r="27" spans="1:13" ht="18" customHeight="1" x14ac:dyDescent="0.25">
      <c r="A27" s="45"/>
      <c r="B27" s="232" t="s">
        <v>163</v>
      </c>
      <c r="C27" s="232"/>
      <c r="D27" s="232"/>
      <c r="E27" s="232"/>
      <c r="F27" s="36">
        <v>500</v>
      </c>
      <c r="G27" s="37"/>
      <c r="H27" s="37"/>
      <c r="I27" s="37">
        <v>200</v>
      </c>
      <c r="J27" s="29"/>
      <c r="K27" s="37"/>
      <c r="L27" s="47">
        <v>700</v>
      </c>
      <c r="M27" s="30"/>
    </row>
    <row r="28" spans="1:13" ht="19.5" customHeight="1" x14ac:dyDescent="0.25">
      <c r="A28" s="45"/>
      <c r="B28" s="232" t="s">
        <v>164</v>
      </c>
      <c r="C28" s="232"/>
      <c r="D28" s="232"/>
      <c r="E28" s="232"/>
      <c r="F28" s="36">
        <v>600</v>
      </c>
      <c r="G28" s="37"/>
      <c r="H28" s="37"/>
      <c r="I28" s="37">
        <v>300</v>
      </c>
      <c r="J28" s="29"/>
      <c r="K28" s="37">
        <v>400</v>
      </c>
      <c r="L28" s="47">
        <v>1300</v>
      </c>
      <c r="M28" s="30"/>
    </row>
    <row r="29" spans="1:13" ht="15.75" customHeight="1" x14ac:dyDescent="0.25">
      <c r="A29" s="45"/>
      <c r="B29" s="232" t="s">
        <v>165</v>
      </c>
      <c r="C29" s="232"/>
      <c r="D29" s="232"/>
      <c r="E29" s="232"/>
      <c r="F29" s="36">
        <v>500</v>
      </c>
      <c r="G29" s="37"/>
      <c r="H29" s="37"/>
      <c r="I29" s="37"/>
      <c r="J29" s="29"/>
      <c r="K29" s="37">
        <v>375</v>
      </c>
      <c r="L29" s="47">
        <v>875</v>
      </c>
      <c r="M29" s="30"/>
    </row>
    <row r="30" spans="1:13" ht="15" customHeight="1" x14ac:dyDescent="0.25">
      <c r="A30" s="45"/>
      <c r="B30" s="232" t="s">
        <v>166</v>
      </c>
      <c r="C30" s="232"/>
      <c r="D30" s="232"/>
      <c r="E30" s="232"/>
      <c r="F30" s="36">
        <v>500</v>
      </c>
      <c r="G30" s="37"/>
      <c r="H30" s="37"/>
      <c r="I30" s="37"/>
      <c r="J30" s="29"/>
      <c r="K30" s="37"/>
      <c r="L30" s="47">
        <v>500</v>
      </c>
      <c r="M30" s="30"/>
    </row>
    <row r="31" spans="1:13" ht="15.75" customHeight="1" x14ac:dyDescent="0.25">
      <c r="A31" s="45"/>
      <c r="B31" s="232" t="s">
        <v>167</v>
      </c>
      <c r="C31" s="232"/>
      <c r="D31" s="232"/>
      <c r="E31" s="232"/>
      <c r="F31" s="36">
        <v>500</v>
      </c>
      <c r="G31" s="37"/>
      <c r="H31" s="37"/>
      <c r="I31" s="37"/>
      <c r="J31" s="29"/>
      <c r="K31" s="37">
        <v>575</v>
      </c>
      <c r="L31" s="47">
        <v>1075</v>
      </c>
      <c r="M31" s="30"/>
    </row>
    <row r="32" spans="1:13" ht="15.75" customHeight="1" x14ac:dyDescent="0.25">
      <c r="A32" s="45"/>
      <c r="B32" s="232" t="s">
        <v>168</v>
      </c>
      <c r="C32" s="232"/>
      <c r="D32" s="232"/>
      <c r="E32" s="232"/>
      <c r="F32" s="36">
        <v>500</v>
      </c>
      <c r="G32" s="37">
        <v>175</v>
      </c>
      <c r="H32" s="37"/>
      <c r="I32" s="37"/>
      <c r="J32" s="29"/>
      <c r="K32" s="37"/>
      <c r="L32" s="47">
        <v>675</v>
      </c>
      <c r="M32" s="30"/>
    </row>
    <row r="33" spans="1:13" ht="18" customHeight="1" x14ac:dyDescent="0.2">
      <c r="A33" s="48"/>
      <c r="B33" s="222" t="s">
        <v>169</v>
      </c>
      <c r="C33" s="222"/>
      <c r="D33" s="222"/>
      <c r="E33" s="222"/>
      <c r="F33" s="34">
        <v>500</v>
      </c>
      <c r="G33" s="38"/>
      <c r="H33" s="38"/>
      <c r="I33" s="38"/>
      <c r="J33" s="28"/>
      <c r="K33" s="38"/>
      <c r="L33" s="49">
        <v>500</v>
      </c>
      <c r="M33" s="30"/>
    </row>
    <row r="34" spans="1:13" ht="17.25" customHeight="1" x14ac:dyDescent="0.2">
      <c r="A34" s="48"/>
      <c r="B34" s="222" t="s">
        <v>170</v>
      </c>
      <c r="C34" s="222"/>
      <c r="D34" s="222"/>
      <c r="E34" s="222"/>
      <c r="F34" s="34">
        <v>500</v>
      </c>
      <c r="G34" s="38"/>
      <c r="H34" s="38"/>
      <c r="I34" s="38"/>
      <c r="J34" s="28"/>
      <c r="K34" s="38"/>
      <c r="L34" s="49">
        <v>500</v>
      </c>
      <c r="M34" s="30"/>
    </row>
    <row r="35" spans="1:13" ht="18.75" customHeight="1" x14ac:dyDescent="0.2">
      <c r="A35" s="48"/>
      <c r="B35" s="222" t="s">
        <v>171</v>
      </c>
      <c r="C35" s="222"/>
      <c r="D35" s="222"/>
      <c r="E35" s="222"/>
      <c r="F35" s="34">
        <v>500</v>
      </c>
      <c r="G35" s="38"/>
      <c r="H35" s="38"/>
      <c r="I35" s="38"/>
      <c r="J35" s="28"/>
      <c r="K35" s="38"/>
      <c r="L35" s="49">
        <v>500</v>
      </c>
      <c r="M35" s="30"/>
    </row>
    <row r="36" spans="1:13" ht="17.25" customHeight="1" x14ac:dyDescent="0.2">
      <c r="A36" s="48"/>
      <c r="B36" s="222" t="s">
        <v>172</v>
      </c>
      <c r="C36" s="222"/>
      <c r="D36" s="222"/>
      <c r="E36" s="222"/>
      <c r="F36" s="35">
        <v>500</v>
      </c>
      <c r="G36" s="39"/>
      <c r="H36" s="39"/>
      <c r="I36" s="39"/>
      <c r="J36" s="28"/>
      <c r="K36" s="39"/>
      <c r="L36" s="49">
        <v>500</v>
      </c>
      <c r="M36" s="30"/>
    </row>
    <row r="37" spans="1:13" ht="18.75" customHeight="1" x14ac:dyDescent="0.2">
      <c r="A37" s="48"/>
      <c r="B37" s="222" t="s">
        <v>173</v>
      </c>
      <c r="C37" s="222"/>
      <c r="D37" s="222"/>
      <c r="E37" s="222"/>
      <c r="F37" s="34">
        <v>500</v>
      </c>
      <c r="G37" s="38"/>
      <c r="H37" s="38"/>
      <c r="I37" s="38"/>
      <c r="J37" s="28"/>
      <c r="K37" s="38">
        <v>700</v>
      </c>
      <c r="L37" s="49">
        <v>1200</v>
      </c>
      <c r="M37" s="30"/>
    </row>
    <row r="38" spans="1:13" ht="29.25" customHeight="1" x14ac:dyDescent="0.2">
      <c r="A38" s="48"/>
      <c r="B38" s="222" t="s">
        <v>174</v>
      </c>
      <c r="C38" s="222"/>
      <c r="D38" s="222"/>
      <c r="E38" s="222"/>
      <c r="F38" s="35">
        <v>750</v>
      </c>
      <c r="G38" s="39"/>
      <c r="H38" s="28" t="s">
        <v>175</v>
      </c>
      <c r="I38" s="28">
        <v>250</v>
      </c>
      <c r="J38" s="28" t="s">
        <v>176</v>
      </c>
      <c r="K38" s="39"/>
      <c r="L38" s="49">
        <v>2250</v>
      </c>
      <c r="M38" s="30"/>
    </row>
    <row r="39" spans="1:13" ht="32.25" customHeight="1" x14ac:dyDescent="0.2">
      <c r="A39" s="48"/>
      <c r="B39" s="222" t="s">
        <v>177</v>
      </c>
      <c r="C39" s="222"/>
      <c r="D39" s="222"/>
      <c r="E39" s="222"/>
      <c r="F39" s="35">
        <v>750</v>
      </c>
      <c r="G39" s="39"/>
      <c r="H39" s="28" t="s">
        <v>175</v>
      </c>
      <c r="I39" s="28">
        <v>250</v>
      </c>
      <c r="J39" s="28" t="s">
        <v>176</v>
      </c>
      <c r="K39" s="39"/>
      <c r="L39" s="49">
        <v>2250</v>
      </c>
      <c r="M39" s="30"/>
    </row>
    <row r="40" spans="1:13" ht="17.25" customHeight="1" x14ac:dyDescent="0.2">
      <c r="A40" s="48"/>
      <c r="B40" s="222" t="s">
        <v>178</v>
      </c>
      <c r="C40" s="222"/>
      <c r="D40" s="222"/>
      <c r="E40" s="222"/>
      <c r="F40" s="35">
        <v>500</v>
      </c>
      <c r="G40" s="39"/>
      <c r="H40" s="39"/>
      <c r="I40" s="39"/>
      <c r="J40" s="28"/>
      <c r="K40" s="39"/>
      <c r="L40" s="49">
        <v>500</v>
      </c>
      <c r="M40" s="30"/>
    </row>
    <row r="41" spans="1:13" ht="18.75" customHeight="1" x14ac:dyDescent="0.2">
      <c r="A41" s="48"/>
      <c r="B41" s="222" t="s">
        <v>179</v>
      </c>
      <c r="C41" s="222"/>
      <c r="D41" s="222"/>
      <c r="E41" s="222"/>
      <c r="F41" s="34">
        <v>500</v>
      </c>
      <c r="G41" s="38"/>
      <c r="H41" s="38"/>
      <c r="I41" s="38"/>
      <c r="J41" s="28"/>
      <c r="K41" s="38"/>
      <c r="L41" s="49">
        <v>500</v>
      </c>
      <c r="M41" s="30"/>
    </row>
    <row r="42" spans="1:13" ht="17.25" customHeight="1" x14ac:dyDescent="0.2">
      <c r="A42" s="48"/>
      <c r="B42" s="222" t="s">
        <v>180</v>
      </c>
      <c r="C42" s="222"/>
      <c r="D42" s="222"/>
      <c r="E42" s="222"/>
      <c r="F42" s="35">
        <v>675</v>
      </c>
      <c r="G42" s="39"/>
      <c r="H42" s="39"/>
      <c r="I42" s="39">
        <v>1350</v>
      </c>
      <c r="J42" s="28"/>
      <c r="K42" s="39"/>
      <c r="L42" s="49">
        <v>2025</v>
      </c>
      <c r="M42" s="30"/>
    </row>
    <row r="43" spans="1:13" ht="18.75" customHeight="1" x14ac:dyDescent="0.2">
      <c r="A43" s="48"/>
      <c r="B43" s="222" t="s">
        <v>181</v>
      </c>
      <c r="C43" s="222"/>
      <c r="D43" s="222"/>
      <c r="E43" s="222"/>
      <c r="F43" s="34">
        <v>525</v>
      </c>
      <c r="G43" s="38"/>
      <c r="H43" s="38"/>
      <c r="I43" s="38">
        <v>1050</v>
      </c>
      <c r="J43" s="28"/>
      <c r="K43" s="38"/>
      <c r="L43" s="49">
        <v>1575</v>
      </c>
      <c r="M43" s="30"/>
    </row>
    <row r="44" spans="1:13" ht="17.25" customHeight="1" x14ac:dyDescent="0.2">
      <c r="A44" s="48"/>
      <c r="B44" s="222" t="s">
        <v>523</v>
      </c>
      <c r="C44" s="222"/>
      <c r="D44" s="222"/>
      <c r="E44" s="222"/>
      <c r="F44" s="35">
        <v>600</v>
      </c>
      <c r="G44" s="39"/>
      <c r="H44" s="39"/>
      <c r="I44" s="39">
        <v>300</v>
      </c>
      <c r="J44" s="28"/>
      <c r="K44" s="39"/>
      <c r="L44" s="49">
        <v>900</v>
      </c>
      <c r="M44" s="30"/>
    </row>
    <row r="45" spans="1:13" ht="18.75" customHeight="1" x14ac:dyDescent="0.2">
      <c r="A45" s="48"/>
      <c r="B45" s="222" t="s">
        <v>524</v>
      </c>
      <c r="C45" s="222"/>
      <c r="D45" s="222"/>
      <c r="E45" s="222"/>
      <c r="F45" s="34">
        <v>550</v>
      </c>
      <c r="G45" s="38"/>
      <c r="H45" s="38"/>
      <c r="I45" s="38">
        <v>300</v>
      </c>
      <c r="J45" s="28"/>
      <c r="K45" s="38"/>
      <c r="L45" s="49">
        <v>850</v>
      </c>
      <c r="M45" s="30"/>
    </row>
    <row r="46" spans="1:13" ht="17.25" customHeight="1" x14ac:dyDescent="0.2">
      <c r="A46" s="48"/>
      <c r="B46" s="222"/>
      <c r="C46" s="222"/>
      <c r="D46" s="222"/>
      <c r="E46" s="222"/>
      <c r="F46" s="35"/>
      <c r="G46" s="39"/>
      <c r="H46" s="39"/>
      <c r="I46" s="39"/>
      <c r="J46" s="28"/>
      <c r="K46" s="39"/>
      <c r="L46" s="49"/>
      <c r="M46" s="30"/>
    </row>
    <row r="47" spans="1:13" ht="18.75" customHeight="1" x14ac:dyDescent="0.2">
      <c r="A47" s="224" t="s">
        <v>182</v>
      </c>
      <c r="B47" s="225"/>
      <c r="C47" s="225"/>
      <c r="D47" s="225"/>
      <c r="E47" s="226"/>
      <c r="F47" s="34"/>
      <c r="G47" s="38"/>
      <c r="H47" s="38"/>
      <c r="I47" s="38"/>
      <c r="J47" s="28"/>
      <c r="K47" s="38"/>
      <c r="L47" s="49"/>
      <c r="M47" s="30"/>
    </row>
    <row r="48" spans="1:13" ht="17.25" customHeight="1" x14ac:dyDescent="0.2">
      <c r="A48" s="48"/>
      <c r="B48" s="222" t="s">
        <v>183</v>
      </c>
      <c r="C48" s="222"/>
      <c r="D48" s="222"/>
      <c r="E48" s="222"/>
      <c r="F48" s="35">
        <v>800</v>
      </c>
      <c r="G48" s="39"/>
      <c r="H48" s="39"/>
      <c r="I48" s="39">
        <v>975</v>
      </c>
      <c r="J48" s="28"/>
      <c r="K48" s="39"/>
      <c r="L48" s="49">
        <v>1775</v>
      </c>
      <c r="M48" s="30"/>
    </row>
    <row r="49" spans="1:13" ht="18.75" customHeight="1" x14ac:dyDescent="0.2">
      <c r="A49" s="48"/>
      <c r="B49" s="222" t="s">
        <v>184</v>
      </c>
      <c r="C49" s="222"/>
      <c r="D49" s="222"/>
      <c r="E49" s="222"/>
      <c r="F49" s="34">
        <v>800</v>
      </c>
      <c r="G49" s="38"/>
      <c r="H49" s="38"/>
      <c r="I49" s="38">
        <v>1400</v>
      </c>
      <c r="J49" s="28"/>
      <c r="K49" s="38"/>
      <c r="L49" s="49">
        <v>2200</v>
      </c>
      <c r="M49" s="30"/>
    </row>
    <row r="50" spans="1:13" s="171" customFormat="1" ht="17.25" customHeight="1" x14ac:dyDescent="0.2">
      <c r="A50" s="169"/>
      <c r="B50" s="222" t="s">
        <v>553</v>
      </c>
      <c r="C50" s="222"/>
      <c r="D50" s="222"/>
      <c r="E50" s="222"/>
      <c r="F50" s="35">
        <v>800</v>
      </c>
      <c r="G50" s="39"/>
      <c r="H50" s="39"/>
      <c r="I50" s="39">
        <v>975</v>
      </c>
      <c r="J50" s="28"/>
      <c r="K50" s="39"/>
      <c r="L50" s="49">
        <v>1775</v>
      </c>
      <c r="M50" s="170"/>
    </row>
    <row r="51" spans="1:13" s="171" customFormat="1" ht="17.25" customHeight="1" x14ac:dyDescent="0.2">
      <c r="A51" s="169"/>
      <c r="B51" s="229" t="s">
        <v>554</v>
      </c>
      <c r="C51" s="230"/>
      <c r="D51" s="230"/>
      <c r="E51" s="231"/>
      <c r="F51" s="35">
        <v>800</v>
      </c>
      <c r="G51" s="39"/>
      <c r="H51" s="39"/>
      <c r="I51" s="39">
        <v>1400</v>
      </c>
      <c r="J51" s="28"/>
      <c r="K51" s="39"/>
      <c r="L51" s="49">
        <v>2200</v>
      </c>
      <c r="M51" s="170"/>
    </row>
    <row r="52" spans="1:13" ht="18.75" customHeight="1" x14ac:dyDescent="0.2">
      <c r="A52" s="48"/>
      <c r="B52" s="222" t="s">
        <v>185</v>
      </c>
      <c r="C52" s="222"/>
      <c r="D52" s="222"/>
      <c r="E52" s="222"/>
      <c r="F52" s="34">
        <v>775</v>
      </c>
      <c r="G52" s="38"/>
      <c r="H52" s="38"/>
      <c r="I52" s="38">
        <v>1400</v>
      </c>
      <c r="J52" s="28"/>
      <c r="K52" s="38"/>
      <c r="L52" s="49">
        <v>2175</v>
      </c>
      <c r="M52" s="30"/>
    </row>
    <row r="53" spans="1:13" ht="17.25" customHeight="1" x14ac:dyDescent="0.2">
      <c r="A53" s="48"/>
      <c r="B53" s="222" t="s">
        <v>186</v>
      </c>
      <c r="C53" s="222"/>
      <c r="D53" s="222"/>
      <c r="E53" s="222"/>
      <c r="F53" s="35">
        <v>775</v>
      </c>
      <c r="G53" s="39"/>
      <c r="H53" s="39"/>
      <c r="I53" s="39">
        <v>975</v>
      </c>
      <c r="J53" s="28"/>
      <c r="K53" s="39"/>
      <c r="L53" s="49">
        <v>1750</v>
      </c>
      <c r="M53" s="30"/>
    </row>
    <row r="54" spans="1:13" ht="18.75" customHeight="1" x14ac:dyDescent="0.2">
      <c r="A54" s="48"/>
      <c r="B54" s="222" t="s">
        <v>187</v>
      </c>
      <c r="C54" s="222"/>
      <c r="D54" s="222"/>
      <c r="E54" s="222"/>
      <c r="F54" s="34">
        <v>650</v>
      </c>
      <c r="G54" s="38"/>
      <c r="H54" s="38"/>
      <c r="I54" s="38">
        <v>975</v>
      </c>
      <c r="J54" s="28"/>
      <c r="K54" s="38"/>
      <c r="L54" s="49">
        <v>1625</v>
      </c>
      <c r="M54" s="30"/>
    </row>
    <row r="55" spans="1:13" ht="17.25" customHeight="1" x14ac:dyDescent="0.2">
      <c r="A55" s="48"/>
      <c r="B55" s="222" t="s">
        <v>188</v>
      </c>
      <c r="C55" s="222"/>
      <c r="D55" s="222"/>
      <c r="E55" s="222"/>
      <c r="F55" s="35">
        <v>650</v>
      </c>
      <c r="G55" s="39"/>
      <c r="H55" s="39"/>
      <c r="I55" s="39">
        <v>1400</v>
      </c>
      <c r="J55" s="28"/>
      <c r="K55" s="39"/>
      <c r="L55" s="49">
        <v>2050</v>
      </c>
      <c r="M55" s="30"/>
    </row>
    <row r="56" spans="1:13" ht="18.75" customHeight="1" x14ac:dyDescent="0.2">
      <c r="A56" s="48"/>
      <c r="B56" s="222" t="s">
        <v>189</v>
      </c>
      <c r="C56" s="222"/>
      <c r="D56" s="222"/>
      <c r="E56" s="222"/>
      <c r="F56" s="34">
        <v>650</v>
      </c>
      <c r="G56" s="38"/>
      <c r="H56" s="38"/>
      <c r="I56" s="38">
        <v>975</v>
      </c>
      <c r="J56" s="28"/>
      <c r="K56" s="38"/>
      <c r="L56" s="49">
        <v>1625</v>
      </c>
      <c r="M56" s="30"/>
    </row>
    <row r="57" spans="1:13" ht="17.25" customHeight="1" x14ac:dyDescent="0.2">
      <c r="A57" s="48"/>
      <c r="B57" s="222" t="s">
        <v>190</v>
      </c>
      <c r="C57" s="222"/>
      <c r="D57" s="222"/>
      <c r="E57" s="222"/>
      <c r="F57" s="35">
        <v>650</v>
      </c>
      <c r="G57" s="39"/>
      <c r="H57" s="39"/>
      <c r="I57" s="39">
        <v>1400</v>
      </c>
      <c r="J57" s="28"/>
      <c r="K57" s="39"/>
      <c r="L57" s="49">
        <v>2050</v>
      </c>
      <c r="M57" s="30"/>
    </row>
    <row r="58" spans="1:13" ht="18.75" customHeight="1" x14ac:dyDescent="0.2">
      <c r="A58" s="48"/>
      <c r="B58" s="222" t="s">
        <v>191</v>
      </c>
      <c r="C58" s="222"/>
      <c r="D58" s="222"/>
      <c r="E58" s="222"/>
      <c r="F58" s="34">
        <v>525</v>
      </c>
      <c r="G58" s="38"/>
      <c r="H58" s="38"/>
      <c r="I58" s="38">
        <v>425</v>
      </c>
      <c r="J58" s="28"/>
      <c r="K58" s="38"/>
      <c r="L58" s="49">
        <v>950</v>
      </c>
      <c r="M58" s="30"/>
    </row>
    <row r="59" spans="1:13" ht="17.25" customHeight="1" x14ac:dyDescent="0.2">
      <c r="A59" s="48"/>
      <c r="B59" s="222" t="s">
        <v>192</v>
      </c>
      <c r="C59" s="222"/>
      <c r="D59" s="222"/>
      <c r="E59" s="222"/>
      <c r="F59" s="35">
        <v>525</v>
      </c>
      <c r="G59" s="39"/>
      <c r="H59" s="39"/>
      <c r="I59" s="39">
        <v>525</v>
      </c>
      <c r="J59" s="28"/>
      <c r="K59" s="39"/>
      <c r="L59" s="49">
        <v>1050</v>
      </c>
      <c r="M59" s="30"/>
    </row>
    <row r="60" spans="1:13" ht="18.75" customHeight="1" x14ac:dyDescent="0.2">
      <c r="A60" s="48"/>
      <c r="B60" s="222" t="s">
        <v>193</v>
      </c>
      <c r="C60" s="222"/>
      <c r="D60" s="222"/>
      <c r="E60" s="222"/>
      <c r="F60" s="34">
        <v>525</v>
      </c>
      <c r="G60" s="38"/>
      <c r="H60" s="38"/>
      <c r="I60" s="38">
        <v>425</v>
      </c>
      <c r="J60" s="28"/>
      <c r="K60" s="38"/>
      <c r="L60" s="49">
        <v>950</v>
      </c>
      <c r="M60" s="30"/>
    </row>
    <row r="61" spans="1:13" ht="25.5" customHeight="1" x14ac:dyDescent="0.2">
      <c r="A61" s="48"/>
      <c r="B61" s="229" t="s">
        <v>561</v>
      </c>
      <c r="C61" s="230"/>
      <c r="D61" s="230"/>
      <c r="E61" s="231"/>
      <c r="F61" s="34">
        <v>700</v>
      </c>
      <c r="G61" s="38"/>
      <c r="H61" s="38"/>
      <c r="I61" s="38">
        <v>1400</v>
      </c>
      <c r="J61" s="28"/>
      <c r="K61" s="38"/>
      <c r="L61" s="49">
        <f>J61+I61+H61</f>
        <v>1400</v>
      </c>
      <c r="M61" s="30"/>
    </row>
    <row r="62" spans="1:13" ht="18.75" customHeight="1" x14ac:dyDescent="0.2">
      <c r="A62" s="48"/>
      <c r="B62" s="229" t="s">
        <v>562</v>
      </c>
      <c r="C62" s="230"/>
      <c r="D62" s="230"/>
      <c r="E62" s="231"/>
      <c r="F62" s="34">
        <v>700</v>
      </c>
      <c r="G62" s="38"/>
      <c r="H62" s="38"/>
      <c r="I62" s="38">
        <v>975</v>
      </c>
      <c r="J62" s="28"/>
      <c r="K62" s="38"/>
      <c r="L62" s="49"/>
      <c r="M62" s="30"/>
    </row>
    <row r="63" spans="1:13" ht="18.75" customHeight="1" x14ac:dyDescent="0.25">
      <c r="A63" s="48"/>
      <c r="B63" s="222" t="s">
        <v>557</v>
      </c>
      <c r="C63" s="222"/>
      <c r="D63" s="222"/>
      <c r="E63" s="222"/>
      <c r="F63" s="34">
        <v>700</v>
      </c>
      <c r="G63" s="38"/>
      <c r="H63" s="39">
        <v>500</v>
      </c>
      <c r="I63" s="38">
        <v>1400</v>
      </c>
      <c r="J63" s="197">
        <v>1100</v>
      </c>
      <c r="K63" s="173"/>
      <c r="L63" s="49"/>
      <c r="M63" s="30"/>
    </row>
    <row r="64" spans="1:13" ht="18.75" customHeight="1" x14ac:dyDescent="0.25">
      <c r="A64" s="48"/>
      <c r="B64" s="222" t="s">
        <v>558</v>
      </c>
      <c r="C64" s="222"/>
      <c r="D64" s="222"/>
      <c r="E64" s="222"/>
      <c r="F64" s="34">
        <v>700</v>
      </c>
      <c r="G64" s="38"/>
      <c r="H64" s="39">
        <v>500</v>
      </c>
      <c r="I64" s="38">
        <v>975</v>
      </c>
      <c r="J64" s="197">
        <v>1100</v>
      </c>
      <c r="K64" s="173"/>
      <c r="L64" s="49"/>
      <c r="M64" s="30"/>
    </row>
    <row r="65" spans="1:19" ht="18.75" customHeight="1" x14ac:dyDescent="0.25">
      <c r="A65" s="48"/>
      <c r="B65" s="222" t="s">
        <v>560</v>
      </c>
      <c r="C65" s="222"/>
      <c r="D65" s="222"/>
      <c r="E65" s="222"/>
      <c r="F65" s="34">
        <v>650</v>
      </c>
      <c r="G65" s="38"/>
      <c r="H65" s="39">
        <v>500</v>
      </c>
      <c r="I65" s="38">
        <v>1400</v>
      </c>
      <c r="J65" s="197">
        <v>1100</v>
      </c>
      <c r="K65" s="173"/>
      <c r="L65" s="49"/>
      <c r="M65" s="30"/>
    </row>
    <row r="66" spans="1:19" ht="17.25" customHeight="1" x14ac:dyDescent="0.25">
      <c r="A66" s="48"/>
      <c r="B66" s="222" t="s">
        <v>559</v>
      </c>
      <c r="C66" s="222"/>
      <c r="D66" s="222"/>
      <c r="E66" s="222"/>
      <c r="F66" s="34">
        <v>650</v>
      </c>
      <c r="G66" s="38"/>
      <c r="H66" s="39">
        <v>500</v>
      </c>
      <c r="I66" s="38">
        <v>975</v>
      </c>
      <c r="J66" s="197">
        <v>1100</v>
      </c>
      <c r="K66" s="173"/>
      <c r="L66" s="49"/>
      <c r="M66" s="30"/>
    </row>
    <row r="67" spans="1:19" ht="18.75" customHeight="1" x14ac:dyDescent="0.2">
      <c r="A67" s="224" t="s">
        <v>194</v>
      </c>
      <c r="B67" s="225"/>
      <c r="C67" s="225"/>
      <c r="D67" s="225"/>
      <c r="E67" s="226"/>
      <c r="F67" s="34"/>
      <c r="G67" s="38"/>
      <c r="H67" s="38"/>
      <c r="I67" s="38"/>
      <c r="J67" s="28"/>
      <c r="K67" s="38"/>
      <c r="L67" s="49"/>
      <c r="M67" s="30"/>
      <c r="S67"/>
    </row>
    <row r="68" spans="1:19" ht="17.25" customHeight="1" x14ac:dyDescent="0.2">
      <c r="A68" s="48"/>
      <c r="B68" s="222" t="s">
        <v>195</v>
      </c>
      <c r="C68" s="222"/>
      <c r="D68" s="222"/>
      <c r="E68" s="222"/>
      <c r="F68" s="35">
        <v>800</v>
      </c>
      <c r="G68" s="39">
        <v>500</v>
      </c>
      <c r="H68" s="39"/>
      <c r="I68" s="39">
        <v>1600</v>
      </c>
      <c r="J68" s="28"/>
      <c r="K68" s="39"/>
      <c r="L68" s="49">
        <v>2900</v>
      </c>
      <c r="M68" s="30"/>
    </row>
    <row r="69" spans="1:19" ht="18.75" customHeight="1" x14ac:dyDescent="0.2">
      <c r="A69" s="48"/>
      <c r="B69" s="222" t="s">
        <v>196</v>
      </c>
      <c r="C69" s="222"/>
      <c r="D69" s="222"/>
      <c r="E69" s="222"/>
      <c r="F69" s="34">
        <v>800</v>
      </c>
      <c r="G69" s="39">
        <v>500</v>
      </c>
      <c r="H69" s="38"/>
      <c r="I69" s="38">
        <v>1200</v>
      </c>
      <c r="J69" s="28"/>
      <c r="K69" s="38"/>
      <c r="L69" s="49">
        <v>2500</v>
      </c>
      <c r="M69" s="30"/>
    </row>
    <row r="70" spans="1:19" ht="17.25" customHeight="1" x14ac:dyDescent="0.2">
      <c r="A70" s="48"/>
      <c r="B70" s="222" t="s">
        <v>197</v>
      </c>
      <c r="C70" s="222"/>
      <c r="D70" s="222"/>
      <c r="E70" s="222"/>
      <c r="F70" s="35">
        <v>650</v>
      </c>
      <c r="G70" s="39">
        <v>500</v>
      </c>
      <c r="H70" s="39"/>
      <c r="I70" s="39">
        <v>1100</v>
      </c>
      <c r="J70" s="28"/>
      <c r="K70" s="39"/>
      <c r="L70" s="49">
        <v>2250</v>
      </c>
      <c r="M70" s="30"/>
    </row>
    <row r="71" spans="1:19" ht="17.25" customHeight="1" x14ac:dyDescent="0.2">
      <c r="A71" s="48"/>
      <c r="B71" s="222" t="s">
        <v>198</v>
      </c>
      <c r="C71" s="222"/>
      <c r="D71" s="222"/>
      <c r="E71" s="222"/>
      <c r="F71" s="35">
        <v>550</v>
      </c>
      <c r="G71" s="39">
        <v>500</v>
      </c>
      <c r="H71" s="39"/>
      <c r="I71" s="39">
        <v>1800</v>
      </c>
      <c r="J71" s="28"/>
      <c r="K71" s="39"/>
      <c r="L71" s="49">
        <v>2850</v>
      </c>
      <c r="M71" s="30"/>
    </row>
    <row r="72" spans="1:19" ht="18.75" customHeight="1" x14ac:dyDescent="0.2">
      <c r="A72" s="48"/>
      <c r="B72" s="222" t="s">
        <v>199</v>
      </c>
      <c r="C72" s="222"/>
      <c r="D72" s="222"/>
      <c r="E72" s="222"/>
      <c r="F72" s="34">
        <v>600</v>
      </c>
      <c r="G72" s="39">
        <v>500</v>
      </c>
      <c r="H72" s="38"/>
      <c r="I72" s="38">
        <v>700</v>
      </c>
      <c r="J72" s="28"/>
      <c r="K72" s="38"/>
      <c r="L72" s="49">
        <v>1950</v>
      </c>
      <c r="M72" s="30"/>
    </row>
    <row r="73" spans="1:19" ht="17.25" customHeight="1" x14ac:dyDescent="0.2">
      <c r="A73" s="48"/>
      <c r="B73" s="222" t="s">
        <v>525</v>
      </c>
      <c r="C73" s="222"/>
      <c r="D73" s="222"/>
      <c r="E73" s="222"/>
      <c r="F73" s="35">
        <v>650</v>
      </c>
      <c r="G73" s="39">
        <v>500</v>
      </c>
      <c r="H73" s="39"/>
      <c r="I73" s="39">
        <v>800</v>
      </c>
      <c r="J73" s="28"/>
      <c r="K73" s="39"/>
      <c r="L73" s="49">
        <v>1800</v>
      </c>
      <c r="M73" s="30"/>
    </row>
    <row r="74" spans="1:19" ht="17.25" customHeight="1" x14ac:dyDescent="0.2">
      <c r="A74" s="48"/>
      <c r="B74" s="229" t="s">
        <v>541</v>
      </c>
      <c r="C74" s="230"/>
      <c r="D74" s="230"/>
      <c r="E74" s="231"/>
      <c r="F74" s="35">
        <v>800</v>
      </c>
      <c r="G74" s="39">
        <v>500</v>
      </c>
      <c r="H74" s="39"/>
      <c r="I74" s="39">
        <v>1300</v>
      </c>
      <c r="J74" s="28"/>
      <c r="K74" s="39"/>
      <c r="L74" s="49">
        <v>2600</v>
      </c>
      <c r="M74" s="30"/>
    </row>
    <row r="75" spans="1:19" ht="17.25" customHeight="1" x14ac:dyDescent="0.2">
      <c r="A75" s="48"/>
      <c r="B75" s="222" t="s">
        <v>540</v>
      </c>
      <c r="C75" s="222"/>
      <c r="D75" s="222"/>
      <c r="E75" s="222"/>
      <c r="F75" s="35">
        <v>600</v>
      </c>
      <c r="G75" s="39">
        <v>500</v>
      </c>
      <c r="H75" s="39"/>
      <c r="I75" s="39">
        <v>600</v>
      </c>
      <c r="J75" s="28"/>
      <c r="K75" s="39"/>
      <c r="L75" s="49">
        <v>1700</v>
      </c>
      <c r="M75" s="30"/>
    </row>
    <row r="76" spans="1:19" ht="18.75" customHeight="1" x14ac:dyDescent="0.2">
      <c r="A76" s="48"/>
      <c r="B76" s="222" t="s">
        <v>201</v>
      </c>
      <c r="C76" s="222"/>
      <c r="D76" s="222"/>
      <c r="E76" s="222"/>
      <c r="F76" s="34">
        <v>550</v>
      </c>
      <c r="G76" s="39">
        <v>500</v>
      </c>
      <c r="H76" s="38"/>
      <c r="I76" s="38">
        <v>500</v>
      </c>
      <c r="J76" s="28"/>
      <c r="K76" s="38"/>
      <c r="L76" s="49">
        <v>1550</v>
      </c>
      <c r="M76" s="30"/>
    </row>
    <row r="77" spans="1:19" ht="17.25" customHeight="1" x14ac:dyDescent="0.2">
      <c r="A77" s="48"/>
      <c r="B77" s="222" t="s">
        <v>202</v>
      </c>
      <c r="C77" s="222"/>
      <c r="D77" s="222"/>
      <c r="E77" s="222"/>
      <c r="F77" s="35">
        <v>600</v>
      </c>
      <c r="G77" s="39">
        <v>500</v>
      </c>
      <c r="H77" s="39"/>
      <c r="I77" s="39">
        <v>600</v>
      </c>
      <c r="J77" s="28"/>
      <c r="K77" s="39"/>
      <c r="L77" s="49">
        <v>1700</v>
      </c>
      <c r="M77" s="30"/>
    </row>
    <row r="78" spans="1:19" ht="17.25" customHeight="1" x14ac:dyDescent="0.2">
      <c r="A78" s="48"/>
      <c r="B78" s="222" t="s">
        <v>203</v>
      </c>
      <c r="C78" s="222"/>
      <c r="D78" s="222"/>
      <c r="E78" s="222"/>
      <c r="F78" s="35">
        <v>600</v>
      </c>
      <c r="G78" s="39">
        <v>500</v>
      </c>
      <c r="H78" s="39"/>
      <c r="I78" s="39">
        <v>600</v>
      </c>
      <c r="J78" s="28"/>
      <c r="K78" s="39"/>
      <c r="L78" s="49">
        <v>1700</v>
      </c>
      <c r="M78" s="30"/>
    </row>
    <row r="79" spans="1:19" ht="18.75" customHeight="1" x14ac:dyDescent="0.2">
      <c r="A79" s="48"/>
      <c r="B79" s="222" t="s">
        <v>526</v>
      </c>
      <c r="C79" s="222"/>
      <c r="D79" s="222"/>
      <c r="E79" s="222"/>
      <c r="F79" s="34">
        <v>550</v>
      </c>
      <c r="G79" s="39">
        <v>500</v>
      </c>
      <c r="H79" s="38"/>
      <c r="I79" s="38">
        <v>500</v>
      </c>
      <c r="J79" s="28"/>
      <c r="K79" s="38"/>
      <c r="L79" s="49">
        <v>1550</v>
      </c>
      <c r="M79" s="30"/>
    </row>
    <row r="80" spans="1:19" ht="17.25" customHeight="1" x14ac:dyDescent="0.2">
      <c r="A80" s="48"/>
      <c r="B80" s="222" t="s">
        <v>204</v>
      </c>
      <c r="C80" s="222"/>
      <c r="D80" s="222"/>
      <c r="E80" s="222"/>
      <c r="F80" s="35">
        <v>600</v>
      </c>
      <c r="G80" s="39">
        <v>500</v>
      </c>
      <c r="H80" s="39"/>
      <c r="I80" s="39">
        <v>600</v>
      </c>
      <c r="J80" s="28"/>
      <c r="K80" s="39"/>
      <c r="L80" s="49">
        <v>1700</v>
      </c>
      <c r="M80" s="30"/>
    </row>
    <row r="81" spans="1:13" ht="17.25" customHeight="1" x14ac:dyDescent="0.2">
      <c r="A81" s="48"/>
      <c r="B81" s="222" t="s">
        <v>545</v>
      </c>
      <c r="C81" s="222"/>
      <c r="D81" s="222"/>
      <c r="E81" s="222"/>
      <c r="F81" s="35">
        <v>800</v>
      </c>
      <c r="G81" s="39">
        <v>500</v>
      </c>
      <c r="H81" s="39"/>
      <c r="I81" s="39">
        <v>1300</v>
      </c>
      <c r="J81" s="28"/>
      <c r="K81" s="39"/>
      <c r="L81" s="49">
        <v>2600</v>
      </c>
      <c r="M81" s="30"/>
    </row>
    <row r="82" spans="1:13" ht="17.25" customHeight="1" x14ac:dyDescent="0.2">
      <c r="A82" s="48"/>
      <c r="B82" s="222" t="s">
        <v>546</v>
      </c>
      <c r="C82" s="222"/>
      <c r="D82" s="222"/>
      <c r="E82" s="222"/>
      <c r="F82" s="35">
        <v>600</v>
      </c>
      <c r="G82" s="39">
        <v>500</v>
      </c>
      <c r="H82" s="39"/>
      <c r="I82" s="39">
        <v>600</v>
      </c>
      <c r="J82" s="28"/>
      <c r="K82" s="39"/>
      <c r="L82" s="49">
        <v>1700</v>
      </c>
      <c r="M82" s="30"/>
    </row>
    <row r="83" spans="1:13" ht="18.75" customHeight="1" x14ac:dyDescent="0.2">
      <c r="A83" s="48"/>
      <c r="B83" s="222" t="s">
        <v>206</v>
      </c>
      <c r="C83" s="222"/>
      <c r="D83" s="222"/>
      <c r="E83" s="222"/>
      <c r="F83" s="34">
        <v>550</v>
      </c>
      <c r="G83" s="39">
        <v>500</v>
      </c>
      <c r="H83" s="38"/>
      <c r="I83" s="38">
        <v>500</v>
      </c>
      <c r="J83" s="28"/>
      <c r="K83" s="38"/>
      <c r="L83" s="49">
        <v>1550</v>
      </c>
      <c r="M83" s="30"/>
    </row>
    <row r="84" spans="1:13" ht="18.75" customHeight="1" x14ac:dyDescent="0.2">
      <c r="A84" s="48"/>
      <c r="B84" s="222" t="s">
        <v>207</v>
      </c>
      <c r="C84" s="222"/>
      <c r="D84" s="222"/>
      <c r="E84" s="222"/>
      <c r="F84" s="34">
        <v>775</v>
      </c>
      <c r="G84" s="38">
        <v>500</v>
      </c>
      <c r="H84" s="38"/>
      <c r="I84" s="38">
        <v>1125</v>
      </c>
      <c r="J84" s="28"/>
      <c r="K84" s="38"/>
      <c r="L84" s="49">
        <f>F84+G84+I84</f>
        <v>2400</v>
      </c>
      <c r="M84" s="30"/>
    </row>
    <row r="85" spans="1:13" ht="18.75" customHeight="1" x14ac:dyDescent="0.2">
      <c r="A85" s="48"/>
      <c r="B85" s="222" t="s">
        <v>208</v>
      </c>
      <c r="C85" s="222"/>
      <c r="D85" s="222"/>
      <c r="E85" s="222"/>
      <c r="F85" s="34">
        <v>600</v>
      </c>
      <c r="G85" s="38">
        <v>500</v>
      </c>
      <c r="H85" s="38"/>
      <c r="I85" s="38">
        <v>600</v>
      </c>
      <c r="J85" s="28"/>
      <c r="K85" s="38"/>
      <c r="L85" s="49">
        <v>1700</v>
      </c>
      <c r="M85" s="30"/>
    </row>
    <row r="86" spans="1:13" ht="18.75" customHeight="1" x14ac:dyDescent="0.2">
      <c r="A86" s="48"/>
      <c r="B86" s="222" t="s">
        <v>209</v>
      </c>
      <c r="C86" s="222"/>
      <c r="D86" s="222"/>
      <c r="E86" s="222"/>
      <c r="F86" s="34">
        <v>600</v>
      </c>
      <c r="G86" s="38">
        <v>500</v>
      </c>
      <c r="H86" s="38"/>
      <c r="I86" s="38">
        <v>600</v>
      </c>
      <c r="J86" s="28"/>
      <c r="K86" s="38"/>
      <c r="L86" s="49">
        <v>1700</v>
      </c>
      <c r="M86" s="30"/>
    </row>
    <row r="87" spans="1:13" ht="18.75" customHeight="1" x14ac:dyDescent="0.2">
      <c r="A87" s="48"/>
      <c r="B87" s="222" t="s">
        <v>542</v>
      </c>
      <c r="C87" s="222"/>
      <c r="D87" s="222"/>
      <c r="E87" s="222"/>
      <c r="F87" s="34">
        <v>600</v>
      </c>
      <c r="G87" s="38">
        <v>500</v>
      </c>
      <c r="H87" s="38"/>
      <c r="I87" s="38">
        <v>600</v>
      </c>
      <c r="J87" s="28"/>
      <c r="K87" s="38"/>
      <c r="L87" s="49">
        <v>1700</v>
      </c>
      <c r="M87" s="30"/>
    </row>
    <row r="88" spans="1:13" ht="18" customHeight="1" x14ac:dyDescent="0.2">
      <c r="A88" s="48"/>
      <c r="B88" s="222" t="s">
        <v>210</v>
      </c>
      <c r="C88" s="222"/>
      <c r="D88" s="222"/>
      <c r="E88" s="222"/>
      <c r="F88" s="34">
        <v>550</v>
      </c>
      <c r="G88" s="38">
        <v>500</v>
      </c>
      <c r="H88" s="38"/>
      <c r="I88" s="38">
        <v>200</v>
      </c>
      <c r="J88" s="28"/>
      <c r="K88" s="38"/>
      <c r="L88" s="49">
        <v>1250</v>
      </c>
      <c r="M88" s="30"/>
    </row>
    <row r="89" spans="1:13" ht="18.75" customHeight="1" x14ac:dyDescent="0.2">
      <c r="A89" s="48"/>
      <c r="B89" s="222" t="s">
        <v>211</v>
      </c>
      <c r="C89" s="222"/>
      <c r="D89" s="222"/>
      <c r="E89" s="222"/>
      <c r="F89" s="34">
        <v>500</v>
      </c>
      <c r="G89" s="38">
        <v>500</v>
      </c>
      <c r="H89" s="38"/>
      <c r="I89" s="38">
        <v>200</v>
      </c>
      <c r="J89" s="28"/>
      <c r="K89" s="38"/>
      <c r="L89" s="49">
        <v>1200</v>
      </c>
      <c r="M89" s="30"/>
    </row>
    <row r="90" spans="1:13" ht="18.75" customHeight="1" x14ac:dyDescent="0.2">
      <c r="A90" s="48"/>
      <c r="B90" s="222" t="s">
        <v>212</v>
      </c>
      <c r="C90" s="222"/>
      <c r="D90" s="222"/>
      <c r="E90" s="222"/>
      <c r="F90" s="34">
        <v>600</v>
      </c>
      <c r="G90" s="38">
        <v>500</v>
      </c>
      <c r="H90" s="38"/>
      <c r="I90" s="38">
        <v>600</v>
      </c>
      <c r="J90" s="28"/>
      <c r="K90" s="38"/>
      <c r="L90" s="49">
        <v>1700</v>
      </c>
      <c r="M90" s="30"/>
    </row>
    <row r="91" spans="1:13" ht="18.75" customHeight="1" x14ac:dyDescent="0.2">
      <c r="A91" s="48"/>
      <c r="B91" s="222" t="s">
        <v>213</v>
      </c>
      <c r="C91" s="222"/>
      <c r="D91" s="222"/>
      <c r="E91" s="222"/>
      <c r="F91" s="34">
        <v>550</v>
      </c>
      <c r="G91" s="38">
        <v>500</v>
      </c>
      <c r="H91" s="38"/>
      <c r="I91" s="38">
        <v>500</v>
      </c>
      <c r="J91" s="28"/>
      <c r="K91" s="38"/>
      <c r="L91" s="49">
        <v>1550</v>
      </c>
      <c r="M91" s="30"/>
    </row>
    <row r="92" spans="1:13" ht="18.75" customHeight="1" x14ac:dyDescent="0.2">
      <c r="A92" s="48"/>
      <c r="B92" s="222" t="s">
        <v>214</v>
      </c>
      <c r="C92" s="222"/>
      <c r="D92" s="222"/>
      <c r="E92" s="222"/>
      <c r="F92" s="34">
        <v>550</v>
      </c>
      <c r="G92" s="38">
        <v>500</v>
      </c>
      <c r="H92" s="38"/>
      <c r="I92" s="38">
        <v>200</v>
      </c>
      <c r="J92" s="28"/>
      <c r="K92" s="38"/>
      <c r="L92" s="49">
        <v>1250</v>
      </c>
      <c r="M92" s="30"/>
    </row>
    <row r="93" spans="1:13" ht="18.75" customHeight="1" x14ac:dyDescent="0.2">
      <c r="A93" s="48"/>
      <c r="B93" s="222" t="s">
        <v>215</v>
      </c>
      <c r="C93" s="222"/>
      <c r="D93" s="222"/>
      <c r="E93" s="222"/>
      <c r="F93" s="34">
        <v>600</v>
      </c>
      <c r="G93" s="38">
        <v>500</v>
      </c>
      <c r="H93" s="38"/>
      <c r="I93" s="38">
        <v>600</v>
      </c>
      <c r="J93" s="28"/>
      <c r="K93" s="38"/>
      <c r="L93" s="49">
        <v>1700</v>
      </c>
      <c r="M93" s="30"/>
    </row>
    <row r="94" spans="1:13" ht="18.75" customHeight="1" x14ac:dyDescent="0.2">
      <c r="A94" s="164"/>
      <c r="B94" s="228" t="s">
        <v>544</v>
      </c>
      <c r="C94" s="228"/>
      <c r="D94" s="228"/>
      <c r="E94" s="228"/>
      <c r="F94" s="165">
        <v>550</v>
      </c>
      <c r="G94" s="166">
        <v>500</v>
      </c>
      <c r="H94" s="166"/>
      <c r="I94" s="166">
        <v>200</v>
      </c>
      <c r="J94" s="167"/>
      <c r="K94" s="166"/>
      <c r="L94" s="168">
        <v>1250</v>
      </c>
      <c r="M94" s="30"/>
    </row>
    <row r="95" spans="1:13" ht="18.75" customHeight="1" x14ac:dyDescent="0.2">
      <c r="A95" s="48"/>
      <c r="B95" s="222" t="s">
        <v>216</v>
      </c>
      <c r="C95" s="222"/>
      <c r="D95" s="222"/>
      <c r="E95" s="222"/>
      <c r="F95" s="34">
        <v>500</v>
      </c>
      <c r="G95" s="38">
        <v>500</v>
      </c>
      <c r="H95" s="38"/>
      <c r="I95" s="38">
        <v>200</v>
      </c>
      <c r="J95" s="28"/>
      <c r="K95" s="38"/>
      <c r="L95" s="49">
        <v>1200</v>
      </c>
      <c r="M95" s="30"/>
    </row>
    <row r="96" spans="1:13" ht="18.75" customHeight="1" x14ac:dyDescent="0.2">
      <c r="A96" s="48"/>
      <c r="B96" s="222" t="s">
        <v>543</v>
      </c>
      <c r="C96" s="222"/>
      <c r="D96" s="222"/>
      <c r="E96" s="222"/>
      <c r="F96" s="34">
        <v>600</v>
      </c>
      <c r="G96" s="38">
        <v>500</v>
      </c>
      <c r="H96" s="38"/>
      <c r="I96" s="38">
        <v>600</v>
      </c>
      <c r="J96" s="28"/>
      <c r="K96" s="38"/>
      <c r="L96" s="49">
        <v>1700</v>
      </c>
      <c r="M96" s="30"/>
    </row>
    <row r="97" spans="1:13" s="162" customFormat="1" ht="16.5" customHeight="1" x14ac:dyDescent="0.2">
      <c r="A97" s="155"/>
      <c r="B97" s="227" t="s">
        <v>217</v>
      </c>
      <c r="C97" s="227"/>
      <c r="D97" s="227"/>
      <c r="E97" s="227"/>
      <c r="F97" s="156">
        <v>600</v>
      </c>
      <c r="G97" s="157">
        <v>500</v>
      </c>
      <c r="H97" s="157"/>
      <c r="I97" s="157">
        <v>600</v>
      </c>
      <c r="J97" s="158"/>
      <c r="K97" s="159"/>
      <c r="L97" s="160">
        <v>1700</v>
      </c>
      <c r="M97" s="161"/>
    </row>
    <row r="98" spans="1:13" s="162" customFormat="1" ht="18.75" customHeight="1" x14ac:dyDescent="0.2">
      <c r="A98" s="155"/>
      <c r="B98" s="227" t="s">
        <v>218</v>
      </c>
      <c r="C98" s="227"/>
      <c r="D98" s="227"/>
      <c r="E98" s="227"/>
      <c r="F98" s="156">
        <v>550</v>
      </c>
      <c r="G98" s="157">
        <v>500</v>
      </c>
      <c r="H98" s="157"/>
      <c r="I98" s="157">
        <v>500</v>
      </c>
      <c r="J98" s="158"/>
      <c r="K98" s="157"/>
      <c r="L98" s="163">
        <v>1550</v>
      </c>
      <c r="M98" s="161"/>
    </row>
    <row r="99" spans="1:13" ht="35.1" customHeight="1" x14ac:dyDescent="0.2">
      <c r="A99" s="48"/>
      <c r="B99" s="221" t="s">
        <v>219</v>
      </c>
      <c r="C99" s="221"/>
      <c r="D99" s="221"/>
      <c r="E99" s="221"/>
      <c r="F99" s="34">
        <v>550</v>
      </c>
      <c r="G99" s="38">
        <v>500</v>
      </c>
      <c r="H99" s="38"/>
      <c r="I99" s="38">
        <v>200</v>
      </c>
      <c r="J99" s="28"/>
      <c r="K99" s="38"/>
      <c r="L99" s="49">
        <v>1250</v>
      </c>
      <c r="M99" s="30"/>
    </row>
    <row r="100" spans="1:13" ht="35.1" customHeight="1" x14ac:dyDescent="0.2">
      <c r="A100" s="32"/>
      <c r="B100" s="221" t="s">
        <v>220</v>
      </c>
      <c r="C100" s="221"/>
      <c r="D100" s="221"/>
      <c r="E100" s="221"/>
      <c r="F100" s="34">
        <v>500</v>
      </c>
      <c r="G100" s="38">
        <v>500</v>
      </c>
      <c r="H100" s="38"/>
      <c r="I100" s="38">
        <v>200</v>
      </c>
      <c r="J100" s="28"/>
      <c r="K100" s="38"/>
      <c r="L100" s="49">
        <v>1200</v>
      </c>
      <c r="M100" s="30"/>
    </row>
    <row r="101" spans="1:13" ht="35.1" customHeight="1" x14ac:dyDescent="0.2">
      <c r="A101" s="48"/>
      <c r="B101" s="221" t="s">
        <v>221</v>
      </c>
      <c r="C101" s="221"/>
      <c r="D101" s="221"/>
      <c r="E101" s="221"/>
      <c r="F101" s="34">
        <v>600</v>
      </c>
      <c r="G101" s="38">
        <v>500</v>
      </c>
      <c r="H101" s="38"/>
      <c r="I101" s="38">
        <v>600</v>
      </c>
      <c r="J101" s="28"/>
      <c r="K101" s="38"/>
      <c r="L101" s="49">
        <v>1700</v>
      </c>
      <c r="M101" s="30"/>
    </row>
    <row r="102" spans="1:13" ht="18.75" customHeight="1" x14ac:dyDescent="0.2">
      <c r="A102" s="164"/>
      <c r="B102" s="223" t="s">
        <v>222</v>
      </c>
      <c r="C102" s="223"/>
      <c r="D102" s="223"/>
      <c r="E102" s="223"/>
      <c r="F102" s="165">
        <v>550</v>
      </c>
      <c r="G102" s="166">
        <v>500</v>
      </c>
      <c r="H102" s="166"/>
      <c r="I102" s="166">
        <v>500</v>
      </c>
      <c r="J102" s="167"/>
      <c r="K102" s="166"/>
      <c r="L102" s="168">
        <v>1550</v>
      </c>
      <c r="M102" s="30"/>
    </row>
    <row r="103" spans="1:13" ht="26.25" customHeight="1" x14ac:dyDescent="0.2">
      <c r="A103" s="48"/>
      <c r="B103" s="221" t="s">
        <v>223</v>
      </c>
      <c r="C103" s="221"/>
      <c r="D103" s="221"/>
      <c r="E103" s="221"/>
      <c r="F103" s="34">
        <v>550</v>
      </c>
      <c r="G103" s="38">
        <v>500</v>
      </c>
      <c r="H103" s="38"/>
      <c r="I103" s="38">
        <v>200</v>
      </c>
      <c r="J103" s="28"/>
      <c r="K103" s="38"/>
      <c r="L103" s="49">
        <v>1250</v>
      </c>
      <c r="M103" s="30"/>
    </row>
    <row r="104" spans="1:13" ht="18.75" customHeight="1" x14ac:dyDescent="0.2">
      <c r="A104" s="48"/>
      <c r="B104" s="221" t="s">
        <v>224</v>
      </c>
      <c r="C104" s="221"/>
      <c r="D104" s="221"/>
      <c r="E104" s="221"/>
      <c r="F104" s="34">
        <v>500</v>
      </c>
      <c r="G104" s="38">
        <v>500</v>
      </c>
      <c r="H104" s="38"/>
      <c r="I104" s="38">
        <v>200</v>
      </c>
      <c r="J104" s="28"/>
      <c r="K104" s="38"/>
      <c r="L104" s="49">
        <v>1200</v>
      </c>
      <c r="M104" s="30"/>
    </row>
    <row r="105" spans="1:13" ht="25.5" customHeight="1" x14ac:dyDescent="0.2">
      <c r="A105" s="48"/>
      <c r="B105" s="221" t="s">
        <v>225</v>
      </c>
      <c r="C105" s="221"/>
      <c r="D105" s="221"/>
      <c r="E105" s="221"/>
      <c r="F105" s="34">
        <v>600</v>
      </c>
      <c r="G105" s="38">
        <v>500</v>
      </c>
      <c r="H105" s="38"/>
      <c r="I105" s="38">
        <v>600</v>
      </c>
      <c r="J105" s="28"/>
      <c r="K105" s="38"/>
      <c r="L105" s="49">
        <v>1700</v>
      </c>
      <c r="M105" s="30"/>
    </row>
    <row r="106" spans="1:13" ht="18.75" customHeight="1" x14ac:dyDescent="0.2">
      <c r="A106" s="48"/>
      <c r="B106" s="221" t="s">
        <v>226</v>
      </c>
      <c r="C106" s="221"/>
      <c r="D106" s="221"/>
      <c r="E106" s="221"/>
      <c r="F106" s="34">
        <v>550</v>
      </c>
      <c r="G106" s="38">
        <v>500</v>
      </c>
      <c r="H106" s="38"/>
      <c r="I106" s="38">
        <v>500</v>
      </c>
      <c r="J106" s="28"/>
      <c r="K106" s="38"/>
      <c r="L106" s="49">
        <v>1550</v>
      </c>
      <c r="M106" s="30"/>
    </row>
    <row r="107" spans="1:13" ht="18.75" customHeight="1" x14ac:dyDescent="0.2">
      <c r="A107" s="224" t="s">
        <v>227</v>
      </c>
      <c r="B107" s="225"/>
      <c r="C107" s="225"/>
      <c r="D107" s="225"/>
      <c r="E107" s="226"/>
      <c r="F107" s="34"/>
      <c r="G107" s="38"/>
      <c r="H107" s="38"/>
      <c r="I107" s="38"/>
      <c r="J107" s="28"/>
      <c r="K107" s="38"/>
      <c r="L107" s="49"/>
      <c r="M107" s="30"/>
    </row>
    <row r="108" spans="1:13" ht="18.75" customHeight="1" x14ac:dyDescent="0.2">
      <c r="A108" s="48"/>
      <c r="B108" s="221" t="s">
        <v>228</v>
      </c>
      <c r="C108" s="221"/>
      <c r="D108" s="221"/>
      <c r="E108" s="221"/>
      <c r="F108" s="34">
        <v>500</v>
      </c>
      <c r="G108" s="38">
        <v>375</v>
      </c>
      <c r="H108" s="38"/>
      <c r="I108" s="38"/>
      <c r="J108" s="28"/>
      <c r="K108" s="38"/>
      <c r="L108" s="49">
        <v>875</v>
      </c>
      <c r="M108" s="30"/>
    </row>
    <row r="109" spans="1:13" ht="18.75" customHeight="1" x14ac:dyDescent="0.2">
      <c r="A109" s="48"/>
      <c r="B109" s="221" t="s">
        <v>229</v>
      </c>
      <c r="C109" s="221"/>
      <c r="D109" s="221"/>
      <c r="E109" s="221"/>
      <c r="F109" s="34">
        <v>500</v>
      </c>
      <c r="G109" s="38">
        <v>500</v>
      </c>
      <c r="H109" s="38"/>
      <c r="I109" s="38"/>
      <c r="J109" s="28"/>
      <c r="K109" s="38"/>
      <c r="L109" s="49">
        <v>1000</v>
      </c>
      <c r="M109" s="30"/>
    </row>
    <row r="110" spans="1:13" ht="27" customHeight="1" x14ac:dyDescent="0.2">
      <c r="A110" s="48"/>
      <c r="B110" s="221" t="s">
        <v>230</v>
      </c>
      <c r="C110" s="221"/>
      <c r="D110" s="221"/>
      <c r="E110" s="221"/>
      <c r="F110" s="34">
        <v>500</v>
      </c>
      <c r="G110" s="38">
        <v>300</v>
      </c>
      <c r="H110" s="38"/>
      <c r="I110" s="38"/>
      <c r="J110" s="28"/>
      <c r="K110" s="38"/>
      <c r="L110" s="49">
        <v>800</v>
      </c>
      <c r="M110" s="30"/>
    </row>
    <row r="111" spans="1:13" ht="18.75" customHeight="1" x14ac:dyDescent="0.2">
      <c r="A111" s="48"/>
      <c r="B111" s="221" t="s">
        <v>231</v>
      </c>
      <c r="C111" s="221"/>
      <c r="D111" s="221"/>
      <c r="E111" s="221"/>
      <c r="F111" s="34">
        <v>500</v>
      </c>
      <c r="G111" s="38"/>
      <c r="H111" s="38"/>
      <c r="I111" s="38"/>
      <c r="J111" s="28"/>
      <c r="K111" s="38"/>
      <c r="L111" s="49">
        <v>500</v>
      </c>
      <c r="M111" s="30"/>
    </row>
    <row r="112" spans="1:13" ht="18.75" customHeight="1" x14ac:dyDescent="0.2">
      <c r="A112" s="48"/>
      <c r="B112" s="221" t="s">
        <v>232</v>
      </c>
      <c r="C112" s="221"/>
      <c r="D112" s="221"/>
      <c r="E112" s="221"/>
      <c r="F112" s="34">
        <v>500</v>
      </c>
      <c r="G112" s="38">
        <v>300</v>
      </c>
      <c r="H112" s="38"/>
      <c r="I112" s="38"/>
      <c r="J112" s="28"/>
      <c r="K112" s="38"/>
      <c r="L112" s="49">
        <v>800</v>
      </c>
      <c r="M112" s="30"/>
    </row>
    <row r="113" spans="1:13" ht="18.75" customHeight="1" x14ac:dyDescent="0.2">
      <c r="A113" s="48"/>
      <c r="B113" s="221" t="s">
        <v>233</v>
      </c>
      <c r="C113" s="221"/>
      <c r="D113" s="221"/>
      <c r="E113" s="221"/>
      <c r="F113" s="34">
        <v>500</v>
      </c>
      <c r="G113" s="38"/>
      <c r="H113" s="38"/>
      <c r="I113" s="38"/>
      <c r="J113" s="28"/>
      <c r="K113" s="38"/>
      <c r="L113" s="49">
        <v>500</v>
      </c>
      <c r="M113" s="30"/>
    </row>
    <row r="114" spans="1:13" ht="18.75" customHeight="1" x14ac:dyDescent="0.2">
      <c r="A114" s="48"/>
      <c r="B114" s="221" t="s">
        <v>234</v>
      </c>
      <c r="C114" s="221"/>
      <c r="D114" s="221"/>
      <c r="E114" s="221"/>
      <c r="F114" s="34">
        <v>500</v>
      </c>
      <c r="G114" s="38"/>
      <c r="H114" s="38"/>
      <c r="I114" s="38"/>
      <c r="J114" s="28"/>
      <c r="K114" s="38"/>
      <c r="L114" s="49">
        <v>500</v>
      </c>
      <c r="M114" s="30"/>
    </row>
    <row r="115" spans="1:13" ht="18.75" customHeight="1" x14ac:dyDescent="0.2">
      <c r="A115" s="48"/>
      <c r="B115" s="221" t="s">
        <v>235</v>
      </c>
      <c r="C115" s="221"/>
      <c r="D115" s="221"/>
      <c r="E115" s="221"/>
      <c r="F115" s="34">
        <v>500</v>
      </c>
      <c r="G115" s="38">
        <v>175</v>
      </c>
      <c r="H115" s="38"/>
      <c r="I115" s="38"/>
      <c r="J115" s="28"/>
      <c r="K115" s="38"/>
      <c r="L115" s="49">
        <v>675</v>
      </c>
      <c r="M115" s="30"/>
    </row>
    <row r="116" spans="1:13" ht="18.75" customHeight="1" x14ac:dyDescent="0.2">
      <c r="A116" s="48"/>
      <c r="B116" s="221" t="s">
        <v>236</v>
      </c>
      <c r="C116" s="221"/>
      <c r="D116" s="221"/>
      <c r="E116" s="221"/>
      <c r="F116" s="34">
        <f>500+500</f>
        <v>1000</v>
      </c>
      <c r="G116" s="38"/>
      <c r="H116" s="38"/>
      <c r="I116" s="38"/>
      <c r="J116" s="28"/>
      <c r="K116" s="38"/>
      <c r="L116" s="49">
        <v>500</v>
      </c>
      <c r="M116" s="30"/>
    </row>
  </sheetData>
  <mergeCells count="124">
    <mergeCell ref="I4:I5"/>
    <mergeCell ref="J4:J5"/>
    <mergeCell ref="L4:L5"/>
    <mergeCell ref="A6:E6"/>
    <mergeCell ref="B7:E7"/>
    <mergeCell ref="B8:E8"/>
    <mergeCell ref="A1:K1"/>
    <mergeCell ref="A2:K2"/>
    <mergeCell ref="A3:A5"/>
    <mergeCell ref="B3:E5"/>
    <mergeCell ref="G3:H3"/>
    <mergeCell ref="I3:J3"/>
    <mergeCell ref="K3:K5"/>
    <mergeCell ref="F4:F5"/>
    <mergeCell ref="G4:G5"/>
    <mergeCell ref="H4:H5"/>
    <mergeCell ref="B15:E15"/>
    <mergeCell ref="B16:E16"/>
    <mergeCell ref="B17:E17"/>
    <mergeCell ref="B18:E18"/>
    <mergeCell ref="B19:E19"/>
    <mergeCell ref="B20:E20"/>
    <mergeCell ref="B9:E9"/>
    <mergeCell ref="B10:E10"/>
    <mergeCell ref="B11:E11"/>
    <mergeCell ref="B12:E12"/>
    <mergeCell ref="B13:E13"/>
    <mergeCell ref="B14:E14"/>
    <mergeCell ref="B25:E25"/>
    <mergeCell ref="B26:E26"/>
    <mergeCell ref="B27:E27"/>
    <mergeCell ref="B28:E28"/>
    <mergeCell ref="B29:E29"/>
    <mergeCell ref="B30:E30"/>
    <mergeCell ref="B21:E21"/>
    <mergeCell ref="B22:E22"/>
    <mergeCell ref="B23:E23"/>
    <mergeCell ref="B24:E24"/>
    <mergeCell ref="B37:E37"/>
    <mergeCell ref="B38:E38"/>
    <mergeCell ref="B39:E39"/>
    <mergeCell ref="B40:E40"/>
    <mergeCell ref="B41:E41"/>
    <mergeCell ref="B42:E42"/>
    <mergeCell ref="B31:E31"/>
    <mergeCell ref="B32:E32"/>
    <mergeCell ref="B33:E33"/>
    <mergeCell ref="B34:E34"/>
    <mergeCell ref="B35:E35"/>
    <mergeCell ref="B36:E36"/>
    <mergeCell ref="B49:E49"/>
    <mergeCell ref="B50:E50"/>
    <mergeCell ref="B51:E51"/>
    <mergeCell ref="B52:E52"/>
    <mergeCell ref="B53:E53"/>
    <mergeCell ref="B54:E54"/>
    <mergeCell ref="B43:E43"/>
    <mergeCell ref="B44:E44"/>
    <mergeCell ref="B45:E45"/>
    <mergeCell ref="B46:E46"/>
    <mergeCell ref="A47:E47"/>
    <mergeCell ref="B48:E48"/>
    <mergeCell ref="B66:E66"/>
    <mergeCell ref="A67:E67"/>
    <mergeCell ref="B68:E68"/>
    <mergeCell ref="B69:E69"/>
    <mergeCell ref="B70:E70"/>
    <mergeCell ref="B71:E71"/>
    <mergeCell ref="B55:E55"/>
    <mergeCell ref="B56:E56"/>
    <mergeCell ref="B57:E57"/>
    <mergeCell ref="B58:E58"/>
    <mergeCell ref="B59:E59"/>
    <mergeCell ref="B60:E60"/>
    <mergeCell ref="B61:E61"/>
    <mergeCell ref="B62:E62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114:E114"/>
    <mergeCell ref="B115:E115"/>
    <mergeCell ref="B116:E116"/>
    <mergeCell ref="B63:E63"/>
    <mergeCell ref="B64:E64"/>
    <mergeCell ref="B65:E65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A107:E107"/>
    <mergeCell ref="B96:E96"/>
    <mergeCell ref="B97:E97"/>
    <mergeCell ref="B98:E98"/>
    <mergeCell ref="B99:E99"/>
    <mergeCell ref="B100:E100"/>
    <mergeCell ref="B101:E10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2:J80"/>
  <sheetViews>
    <sheetView workbookViewId="0">
      <selection activeCell="O59" sqref="O59"/>
    </sheetView>
  </sheetViews>
  <sheetFormatPr defaultRowHeight="12.75" x14ac:dyDescent="0.2"/>
  <cols>
    <col min="1" max="1" width="38.125" style="50" customWidth="1"/>
    <col min="2" max="2" width="10.25" style="62" customWidth="1"/>
    <col min="3" max="3" width="11.375" style="66" customWidth="1"/>
    <col min="4" max="4" width="5.75" style="51" customWidth="1"/>
    <col min="5" max="5" width="36.125" style="50" customWidth="1"/>
    <col min="6" max="6" width="9" style="62"/>
    <col min="7" max="7" width="9" style="66"/>
    <col min="8" max="8" width="13" style="50" customWidth="1"/>
    <col min="9" max="16384" width="9" style="50"/>
  </cols>
  <sheetData>
    <row r="2" spans="1:7" ht="13.5" thickBot="1" x14ac:dyDescent="0.25"/>
    <row r="3" spans="1:7" ht="20.25" customHeight="1" x14ac:dyDescent="0.25">
      <c r="A3" s="264" t="s">
        <v>239</v>
      </c>
      <c r="B3" s="265"/>
      <c r="C3" s="266"/>
      <c r="D3" s="52"/>
      <c r="E3" s="267" t="s">
        <v>239</v>
      </c>
      <c r="F3" s="265"/>
      <c r="G3" s="268"/>
    </row>
    <row r="4" spans="1:7" ht="30.75" customHeight="1" x14ac:dyDescent="0.25">
      <c r="A4" s="53" t="s">
        <v>131</v>
      </c>
      <c r="B4" s="54" t="s">
        <v>240</v>
      </c>
      <c r="C4" s="67" t="s">
        <v>241</v>
      </c>
      <c r="D4" s="56"/>
      <c r="E4" s="55" t="s">
        <v>131</v>
      </c>
      <c r="F4" s="54" t="s">
        <v>240</v>
      </c>
      <c r="G4" s="71" t="s">
        <v>241</v>
      </c>
    </row>
    <row r="5" spans="1:7" ht="21" customHeight="1" x14ac:dyDescent="0.2">
      <c r="A5" s="72" t="s">
        <v>242</v>
      </c>
      <c r="B5" s="63"/>
      <c r="C5" s="68"/>
      <c r="D5" s="73"/>
      <c r="E5" s="57" t="s">
        <v>243</v>
      </c>
      <c r="F5" s="63"/>
      <c r="G5" s="74"/>
    </row>
    <row r="6" spans="1:7" ht="14.25" x14ac:dyDescent="0.2">
      <c r="A6" s="72" t="s">
        <v>244</v>
      </c>
      <c r="B6" s="63"/>
      <c r="C6" s="68"/>
      <c r="D6" s="73"/>
      <c r="E6" s="58"/>
      <c r="F6" s="63"/>
      <c r="G6" s="74"/>
    </row>
    <row r="7" spans="1:7" s="60" customFormat="1" ht="15" x14ac:dyDescent="0.25">
      <c r="A7" s="75" t="s">
        <v>245</v>
      </c>
      <c r="B7" s="64" t="s">
        <v>278</v>
      </c>
      <c r="C7" s="69" t="s">
        <v>287</v>
      </c>
      <c r="D7" s="76"/>
      <c r="E7" s="59" t="s">
        <v>309</v>
      </c>
      <c r="F7" s="64" t="s">
        <v>281</v>
      </c>
      <c r="G7" s="77" t="s">
        <v>331</v>
      </c>
    </row>
    <row r="8" spans="1:7" s="60" customFormat="1" ht="15" x14ac:dyDescent="0.25">
      <c r="A8" s="75" t="s">
        <v>144</v>
      </c>
      <c r="B8" s="64" t="s">
        <v>278</v>
      </c>
      <c r="C8" s="69" t="s">
        <v>288</v>
      </c>
      <c r="D8" s="76"/>
      <c r="E8" s="59" t="s">
        <v>309</v>
      </c>
      <c r="F8" s="64" t="s">
        <v>274</v>
      </c>
      <c r="G8" s="77" t="s">
        <v>297</v>
      </c>
    </row>
    <row r="9" spans="1:7" s="60" customFormat="1" ht="15" x14ac:dyDescent="0.25">
      <c r="A9" s="75" t="s">
        <v>145</v>
      </c>
      <c r="B9" s="64" t="s">
        <v>278</v>
      </c>
      <c r="C9" s="69" t="s">
        <v>287</v>
      </c>
      <c r="D9" s="76"/>
      <c r="E9" s="59" t="s">
        <v>310</v>
      </c>
      <c r="F9" s="64" t="s">
        <v>281</v>
      </c>
      <c r="G9" s="77" t="s">
        <v>294</v>
      </c>
    </row>
    <row r="10" spans="1:7" s="60" customFormat="1" ht="15" x14ac:dyDescent="0.25">
      <c r="A10" s="75" t="s">
        <v>146</v>
      </c>
      <c r="B10" s="64" t="s">
        <v>278</v>
      </c>
      <c r="C10" s="69" t="s">
        <v>288</v>
      </c>
      <c r="D10" s="76"/>
      <c r="E10" s="59" t="s">
        <v>310</v>
      </c>
      <c r="F10" s="64" t="s">
        <v>274</v>
      </c>
      <c r="G10" s="77" t="s">
        <v>290</v>
      </c>
    </row>
    <row r="11" spans="1:7" s="60" customFormat="1" ht="15" x14ac:dyDescent="0.25">
      <c r="A11" s="75" t="s">
        <v>246</v>
      </c>
      <c r="B11" s="64" t="s">
        <v>278</v>
      </c>
      <c r="C11" s="69" t="s">
        <v>289</v>
      </c>
      <c r="D11" s="76"/>
      <c r="E11" s="59" t="s">
        <v>197</v>
      </c>
      <c r="F11" s="64" t="s">
        <v>281</v>
      </c>
      <c r="G11" s="77" t="s">
        <v>276</v>
      </c>
    </row>
    <row r="12" spans="1:7" s="60" customFormat="1" ht="15" x14ac:dyDescent="0.25">
      <c r="A12" s="75" t="s">
        <v>247</v>
      </c>
      <c r="B12" s="64" t="s">
        <v>278</v>
      </c>
      <c r="C12" s="69" t="s">
        <v>287</v>
      </c>
      <c r="D12" s="76"/>
      <c r="E12" s="59" t="s">
        <v>197</v>
      </c>
      <c r="F12" s="64" t="s">
        <v>274</v>
      </c>
      <c r="G12" s="77" t="s">
        <v>277</v>
      </c>
    </row>
    <row r="13" spans="1:7" s="60" customFormat="1" ht="15" x14ac:dyDescent="0.25">
      <c r="A13" s="75" t="s">
        <v>150</v>
      </c>
      <c r="B13" s="64" t="s">
        <v>278</v>
      </c>
      <c r="C13" s="69" t="s">
        <v>290</v>
      </c>
      <c r="D13" s="76"/>
      <c r="E13" s="59" t="s">
        <v>311</v>
      </c>
      <c r="F13" s="64" t="s">
        <v>281</v>
      </c>
      <c r="G13" s="77" t="s">
        <v>290</v>
      </c>
    </row>
    <row r="14" spans="1:7" s="60" customFormat="1" ht="15" x14ac:dyDescent="0.25">
      <c r="A14" s="75" t="s">
        <v>150</v>
      </c>
      <c r="B14" s="64" t="s">
        <v>279</v>
      </c>
      <c r="C14" s="69" t="s">
        <v>291</v>
      </c>
      <c r="D14" s="76"/>
      <c r="E14" s="59" t="s">
        <v>311</v>
      </c>
      <c r="F14" s="64" t="s">
        <v>274</v>
      </c>
      <c r="G14" s="77" t="s">
        <v>299</v>
      </c>
    </row>
    <row r="15" spans="1:7" s="60" customFormat="1" ht="15" x14ac:dyDescent="0.25">
      <c r="A15" s="75" t="s">
        <v>151</v>
      </c>
      <c r="B15" s="64" t="s">
        <v>278</v>
      </c>
      <c r="C15" s="69" t="s">
        <v>292</v>
      </c>
      <c r="D15" s="76"/>
      <c r="E15" s="59" t="s">
        <v>199</v>
      </c>
      <c r="F15" s="64" t="s">
        <v>281</v>
      </c>
      <c r="G15" s="77" t="s">
        <v>332</v>
      </c>
    </row>
    <row r="16" spans="1:7" s="60" customFormat="1" ht="15" x14ac:dyDescent="0.25">
      <c r="A16" s="75" t="s">
        <v>151</v>
      </c>
      <c r="B16" s="64" t="s">
        <v>280</v>
      </c>
      <c r="C16" s="69" t="s">
        <v>293</v>
      </c>
      <c r="D16" s="76"/>
      <c r="E16" s="59" t="s">
        <v>199</v>
      </c>
      <c r="F16" s="64" t="s">
        <v>274</v>
      </c>
      <c r="G16" s="77" t="s">
        <v>333</v>
      </c>
    </row>
    <row r="17" spans="1:9" s="60" customFormat="1" ht="15" x14ac:dyDescent="0.25">
      <c r="A17" s="75" t="s">
        <v>152</v>
      </c>
      <c r="B17" s="64" t="s">
        <v>278</v>
      </c>
      <c r="C17" s="69" t="s">
        <v>294</v>
      </c>
      <c r="D17" s="76"/>
      <c r="E17" s="59" t="s">
        <v>200</v>
      </c>
      <c r="F17" s="64" t="s">
        <v>281</v>
      </c>
      <c r="G17" s="77" t="s">
        <v>334</v>
      </c>
    </row>
    <row r="18" spans="1:9" s="60" customFormat="1" ht="15" x14ac:dyDescent="0.25">
      <c r="A18" s="75" t="s">
        <v>153</v>
      </c>
      <c r="B18" s="64" t="s">
        <v>278</v>
      </c>
      <c r="C18" s="69" t="s">
        <v>294</v>
      </c>
      <c r="D18" s="76"/>
      <c r="E18" s="59" t="s">
        <v>200</v>
      </c>
      <c r="F18" s="64" t="s">
        <v>274</v>
      </c>
      <c r="G18" s="77" t="s">
        <v>335</v>
      </c>
    </row>
    <row r="19" spans="1:9" s="60" customFormat="1" ht="15" x14ac:dyDescent="0.25">
      <c r="A19" s="75" t="s">
        <v>153</v>
      </c>
      <c r="B19" s="64" t="s">
        <v>279</v>
      </c>
      <c r="C19" s="69" t="s">
        <v>291</v>
      </c>
      <c r="D19" s="76"/>
      <c r="E19" s="59" t="s">
        <v>312</v>
      </c>
      <c r="F19" s="64" t="s">
        <v>281</v>
      </c>
      <c r="G19" s="77" t="s">
        <v>334</v>
      </c>
    </row>
    <row r="20" spans="1:9" s="60" customFormat="1" ht="15" x14ac:dyDescent="0.25">
      <c r="A20" s="75" t="s">
        <v>154</v>
      </c>
      <c r="B20" s="64" t="s">
        <v>278</v>
      </c>
      <c r="C20" s="69" t="s">
        <v>290</v>
      </c>
      <c r="D20" s="76"/>
      <c r="E20" s="59" t="s">
        <v>312</v>
      </c>
      <c r="F20" s="64" t="s">
        <v>274</v>
      </c>
      <c r="G20" s="77" t="s">
        <v>335</v>
      </c>
    </row>
    <row r="21" spans="1:9" s="60" customFormat="1" ht="15" x14ac:dyDescent="0.25">
      <c r="A21" s="75" t="s">
        <v>154</v>
      </c>
      <c r="B21" s="64" t="s">
        <v>279</v>
      </c>
      <c r="C21" s="69" t="s">
        <v>291</v>
      </c>
      <c r="D21" s="76"/>
      <c r="E21" s="59" t="s">
        <v>205</v>
      </c>
      <c r="F21" s="64" t="s">
        <v>281</v>
      </c>
      <c r="G21" s="77" t="s">
        <v>334</v>
      </c>
    </row>
    <row r="22" spans="1:9" s="60" customFormat="1" ht="15" x14ac:dyDescent="0.25">
      <c r="A22" s="75" t="s">
        <v>154</v>
      </c>
      <c r="B22" s="64" t="s">
        <v>280</v>
      </c>
      <c r="C22" s="69" t="s">
        <v>293</v>
      </c>
      <c r="D22" s="76"/>
      <c r="E22" s="59" t="s">
        <v>205</v>
      </c>
      <c r="F22" s="64" t="s">
        <v>274</v>
      </c>
      <c r="G22" s="77" t="s">
        <v>335</v>
      </c>
    </row>
    <row r="23" spans="1:9" s="60" customFormat="1" ht="15" x14ac:dyDescent="0.25">
      <c r="A23" s="75" t="s">
        <v>155</v>
      </c>
      <c r="B23" s="64" t="s">
        <v>278</v>
      </c>
      <c r="C23" s="69" t="s">
        <v>290</v>
      </c>
      <c r="D23" s="76"/>
      <c r="E23" s="59" t="s">
        <v>313</v>
      </c>
      <c r="F23" s="64" t="s">
        <v>281</v>
      </c>
      <c r="G23" s="77" t="s">
        <v>334</v>
      </c>
      <c r="H23" s="202"/>
      <c r="I23" s="60" t="s">
        <v>530</v>
      </c>
    </row>
    <row r="24" spans="1:9" s="60" customFormat="1" ht="15" x14ac:dyDescent="0.25">
      <c r="A24" s="75" t="s">
        <v>155</v>
      </c>
      <c r="B24" s="64" t="s">
        <v>279</v>
      </c>
      <c r="C24" s="69" t="s">
        <v>291</v>
      </c>
      <c r="D24" s="76"/>
      <c r="E24" s="59" t="s">
        <v>313</v>
      </c>
      <c r="F24" s="64" t="s">
        <v>274</v>
      </c>
      <c r="G24" s="77" t="s">
        <v>335</v>
      </c>
    </row>
    <row r="25" spans="1:9" s="60" customFormat="1" ht="21" customHeight="1" x14ac:dyDescent="0.25">
      <c r="A25" s="75" t="s">
        <v>155</v>
      </c>
      <c r="B25" s="64" t="s">
        <v>280</v>
      </c>
      <c r="C25" s="69" t="s">
        <v>293</v>
      </c>
      <c r="D25" s="76"/>
      <c r="E25" s="59" t="s">
        <v>595</v>
      </c>
      <c r="F25" s="64" t="s">
        <v>281</v>
      </c>
      <c r="G25" s="77" t="s">
        <v>334</v>
      </c>
      <c r="H25" s="202"/>
    </row>
    <row r="26" spans="1:9" s="60" customFormat="1" ht="15" x14ac:dyDescent="0.25">
      <c r="A26" s="75" t="s">
        <v>158</v>
      </c>
      <c r="B26" s="64" t="s">
        <v>280</v>
      </c>
      <c r="C26" s="69" t="s">
        <v>293</v>
      </c>
      <c r="D26" s="76"/>
      <c r="E26" s="59" t="s">
        <v>595</v>
      </c>
      <c r="F26" s="64" t="s">
        <v>274</v>
      </c>
      <c r="G26" s="77" t="s">
        <v>335</v>
      </c>
    </row>
    <row r="27" spans="1:9" s="60" customFormat="1" ht="15" x14ac:dyDescent="0.25">
      <c r="A27" s="75" t="s">
        <v>159</v>
      </c>
      <c r="B27" s="64" t="s">
        <v>278</v>
      </c>
      <c r="C27" s="69" t="s">
        <v>291</v>
      </c>
      <c r="D27" s="76"/>
      <c r="E27" s="59" t="s">
        <v>204</v>
      </c>
      <c r="F27" s="64" t="s">
        <v>281</v>
      </c>
      <c r="G27" s="77" t="s">
        <v>334</v>
      </c>
    </row>
    <row r="28" spans="1:9" s="60" customFormat="1" ht="15" x14ac:dyDescent="0.25">
      <c r="A28" s="75" t="s">
        <v>248</v>
      </c>
      <c r="B28" s="64" t="s">
        <v>281</v>
      </c>
      <c r="C28" s="69" t="s">
        <v>292</v>
      </c>
      <c r="D28" s="76"/>
      <c r="E28" s="59" t="s">
        <v>204</v>
      </c>
      <c r="F28" s="64" t="s">
        <v>274</v>
      </c>
      <c r="G28" s="77" t="s">
        <v>335</v>
      </c>
    </row>
    <row r="29" spans="1:9" s="60" customFormat="1" ht="15" x14ac:dyDescent="0.25">
      <c r="A29" s="75" t="s">
        <v>162</v>
      </c>
      <c r="B29" s="64" t="s">
        <v>282</v>
      </c>
      <c r="C29" s="69" t="s">
        <v>336</v>
      </c>
      <c r="D29" s="76"/>
      <c r="E29" s="59" t="s">
        <v>202</v>
      </c>
      <c r="F29" s="64" t="s">
        <v>281</v>
      </c>
      <c r="G29" s="77" t="s">
        <v>334</v>
      </c>
    </row>
    <row r="30" spans="1:9" s="60" customFormat="1" ht="15" x14ac:dyDescent="0.25">
      <c r="A30" s="75" t="s">
        <v>163</v>
      </c>
      <c r="B30" s="64" t="s">
        <v>282</v>
      </c>
      <c r="C30" s="69" t="s">
        <v>336</v>
      </c>
      <c r="D30" s="76"/>
      <c r="E30" s="59" t="s">
        <v>202</v>
      </c>
      <c r="F30" s="64" t="s">
        <v>274</v>
      </c>
      <c r="G30" s="77" t="s">
        <v>335</v>
      </c>
    </row>
    <row r="31" spans="1:9" s="60" customFormat="1" ht="15" x14ac:dyDescent="0.25">
      <c r="A31" s="75" t="s">
        <v>164</v>
      </c>
      <c r="B31" s="64" t="s">
        <v>283</v>
      </c>
      <c r="C31" s="69" t="s">
        <v>295</v>
      </c>
      <c r="D31" s="76"/>
      <c r="E31" s="59" t="s">
        <v>208</v>
      </c>
      <c r="F31" s="64" t="s">
        <v>274</v>
      </c>
      <c r="G31" s="77" t="s">
        <v>335</v>
      </c>
    </row>
    <row r="32" spans="1:9" s="60" customFormat="1" ht="15" x14ac:dyDescent="0.25">
      <c r="A32" s="75" t="s">
        <v>249</v>
      </c>
      <c r="B32" s="64" t="s">
        <v>278</v>
      </c>
      <c r="C32" s="69" t="s">
        <v>290</v>
      </c>
      <c r="D32" s="76"/>
      <c r="E32" s="59" t="s">
        <v>314</v>
      </c>
      <c r="F32" s="64" t="s">
        <v>281</v>
      </c>
      <c r="G32" s="77" t="s">
        <v>334</v>
      </c>
    </row>
    <row r="33" spans="1:8" s="60" customFormat="1" ht="15" x14ac:dyDescent="0.25">
      <c r="A33" s="75" t="s">
        <v>249</v>
      </c>
      <c r="B33" s="64" t="s">
        <v>280</v>
      </c>
      <c r="C33" s="69" t="s">
        <v>293</v>
      </c>
      <c r="D33" s="76"/>
      <c r="E33" s="59" t="s">
        <v>315</v>
      </c>
      <c r="F33" s="64" t="s">
        <v>274</v>
      </c>
      <c r="G33" s="77" t="s">
        <v>336</v>
      </c>
    </row>
    <row r="34" spans="1:8" s="60" customFormat="1" ht="15" x14ac:dyDescent="0.25">
      <c r="A34" s="75" t="s">
        <v>249</v>
      </c>
      <c r="B34" s="64" t="s">
        <v>284</v>
      </c>
      <c r="C34" s="69" t="s">
        <v>295</v>
      </c>
      <c r="D34" s="76"/>
      <c r="E34" s="59" t="s">
        <v>316</v>
      </c>
      <c r="F34" s="64" t="s">
        <v>281</v>
      </c>
      <c r="G34" s="77" t="s">
        <v>334</v>
      </c>
    </row>
    <row r="35" spans="1:8" s="60" customFormat="1" ht="15" x14ac:dyDescent="0.25">
      <c r="A35" s="75" t="s">
        <v>173</v>
      </c>
      <c r="B35" s="64" t="s">
        <v>282</v>
      </c>
      <c r="C35" s="69" t="s">
        <v>296</v>
      </c>
      <c r="D35" s="76"/>
      <c r="E35" s="59" t="s">
        <v>316</v>
      </c>
      <c r="F35" s="64" t="s">
        <v>274</v>
      </c>
      <c r="G35" s="77" t="s">
        <v>335</v>
      </c>
    </row>
    <row r="36" spans="1:8" s="60" customFormat="1" ht="15" x14ac:dyDescent="0.25">
      <c r="A36" s="75" t="s">
        <v>250</v>
      </c>
      <c r="B36" s="64" t="s">
        <v>282</v>
      </c>
      <c r="C36" s="69" t="s">
        <v>296</v>
      </c>
      <c r="D36" s="76"/>
      <c r="E36" s="59" t="s">
        <v>317</v>
      </c>
      <c r="F36" s="64" t="s">
        <v>281</v>
      </c>
      <c r="G36" s="77" t="s">
        <v>337</v>
      </c>
    </row>
    <row r="37" spans="1:8" s="60" customFormat="1" ht="15" x14ac:dyDescent="0.25">
      <c r="A37" s="75" t="s">
        <v>177</v>
      </c>
      <c r="B37" s="64" t="s">
        <v>282</v>
      </c>
      <c r="C37" s="69" t="s">
        <v>296</v>
      </c>
      <c r="D37" s="76"/>
      <c r="E37" s="59" t="s">
        <v>318</v>
      </c>
      <c r="F37" s="64" t="s">
        <v>274</v>
      </c>
      <c r="G37" s="77" t="s">
        <v>338</v>
      </c>
    </row>
    <row r="38" spans="1:8" s="60" customFormat="1" ht="15" x14ac:dyDescent="0.25">
      <c r="A38" s="75"/>
      <c r="B38" s="64"/>
      <c r="C38" s="69"/>
      <c r="D38" s="76"/>
      <c r="E38" s="59" t="s">
        <v>319</v>
      </c>
      <c r="F38" s="64" t="s">
        <v>274</v>
      </c>
      <c r="G38" s="77" t="s">
        <v>336</v>
      </c>
    </row>
    <row r="39" spans="1:8" s="60" customFormat="1" ht="15" x14ac:dyDescent="0.25">
      <c r="A39" s="72" t="s">
        <v>252</v>
      </c>
      <c r="B39" s="64"/>
      <c r="C39" s="69"/>
      <c r="D39" s="76"/>
      <c r="E39" s="59" t="s">
        <v>320</v>
      </c>
      <c r="F39" s="64" t="s">
        <v>281</v>
      </c>
      <c r="G39" s="77" t="s">
        <v>337</v>
      </c>
    </row>
    <row r="40" spans="1:8" s="60" customFormat="1" ht="15" x14ac:dyDescent="0.25">
      <c r="A40" s="75" t="s">
        <v>251</v>
      </c>
      <c r="B40" s="64" t="s">
        <v>281</v>
      </c>
      <c r="C40" s="69" t="s">
        <v>290</v>
      </c>
      <c r="D40" s="76"/>
      <c r="E40" s="59" t="s">
        <v>320</v>
      </c>
      <c r="F40" s="64" t="s">
        <v>274</v>
      </c>
      <c r="G40" s="77" t="s">
        <v>338</v>
      </c>
      <c r="H40" s="78"/>
    </row>
    <row r="41" spans="1:8" s="60" customFormat="1" ht="15" x14ac:dyDescent="0.25">
      <c r="A41" s="75" t="s">
        <v>251</v>
      </c>
      <c r="B41" s="64" t="s">
        <v>274</v>
      </c>
      <c r="C41" s="69" t="s">
        <v>299</v>
      </c>
      <c r="D41" s="76"/>
      <c r="E41" s="59" t="s">
        <v>596</v>
      </c>
      <c r="F41" s="64" t="s">
        <v>281</v>
      </c>
      <c r="G41" s="77" t="s">
        <v>334</v>
      </c>
      <c r="H41" s="78"/>
    </row>
    <row r="42" spans="1:8" s="60" customFormat="1" ht="15" x14ac:dyDescent="0.25">
      <c r="A42" s="72" t="s">
        <v>253</v>
      </c>
      <c r="B42" s="64"/>
      <c r="C42" s="69"/>
      <c r="D42" s="76"/>
      <c r="E42" s="59" t="s">
        <v>596</v>
      </c>
      <c r="F42" s="64" t="s">
        <v>274</v>
      </c>
      <c r="G42" s="77" t="s">
        <v>335</v>
      </c>
      <c r="H42" s="78"/>
    </row>
    <row r="43" spans="1:8" s="60" customFormat="1" ht="15" x14ac:dyDescent="0.25">
      <c r="A43" s="75" t="s">
        <v>254</v>
      </c>
      <c r="B43" s="64" t="s">
        <v>281</v>
      </c>
      <c r="C43" s="69" t="s">
        <v>297</v>
      </c>
      <c r="D43" s="76"/>
      <c r="E43" s="59" t="s">
        <v>321</v>
      </c>
      <c r="F43" s="64" t="s">
        <v>281</v>
      </c>
      <c r="G43" s="77" t="s">
        <v>339</v>
      </c>
      <c r="H43" s="78"/>
    </row>
    <row r="44" spans="1:8" s="60" customFormat="1" ht="15" x14ac:dyDescent="0.25">
      <c r="A44" s="75" t="s">
        <v>254</v>
      </c>
      <c r="B44" s="64" t="s">
        <v>274</v>
      </c>
      <c r="C44" s="69" t="s">
        <v>298</v>
      </c>
      <c r="D44" s="76"/>
      <c r="E44" s="59" t="s">
        <v>321</v>
      </c>
      <c r="F44" s="64" t="s">
        <v>274</v>
      </c>
      <c r="G44" s="77" t="s">
        <v>336</v>
      </c>
      <c r="H44" s="78"/>
    </row>
    <row r="45" spans="1:8" s="60" customFormat="1" ht="15" x14ac:dyDescent="0.25">
      <c r="A45" s="75" t="s">
        <v>255</v>
      </c>
      <c r="B45" s="64" t="s">
        <v>274</v>
      </c>
      <c r="C45" s="69" t="s">
        <v>298</v>
      </c>
      <c r="D45" s="76"/>
      <c r="E45" s="59" t="s">
        <v>322</v>
      </c>
      <c r="F45" s="64" t="s">
        <v>281</v>
      </c>
      <c r="G45" s="77" t="s">
        <v>337</v>
      </c>
      <c r="H45" s="78"/>
    </row>
    <row r="46" spans="1:8" s="60" customFormat="1" ht="15" x14ac:dyDescent="0.25">
      <c r="A46" s="75" t="s">
        <v>547</v>
      </c>
      <c r="B46" s="64" t="s">
        <v>281</v>
      </c>
      <c r="C46" s="69" t="s">
        <v>299</v>
      </c>
      <c r="D46" s="76"/>
      <c r="E46" s="59" t="s">
        <v>322</v>
      </c>
      <c r="F46" s="64" t="s">
        <v>274</v>
      </c>
      <c r="G46" s="77" t="s">
        <v>338</v>
      </c>
      <c r="H46" s="78"/>
    </row>
    <row r="47" spans="1:8" s="60" customFormat="1" ht="15" x14ac:dyDescent="0.25">
      <c r="A47" s="75" t="s">
        <v>256</v>
      </c>
      <c r="B47" s="64" t="s">
        <v>274</v>
      </c>
      <c r="C47" s="69" t="s">
        <v>300</v>
      </c>
      <c r="D47" s="76"/>
      <c r="E47" s="59" t="s">
        <v>597</v>
      </c>
      <c r="F47" s="64" t="s">
        <v>281</v>
      </c>
      <c r="G47" s="77" t="s">
        <v>334</v>
      </c>
      <c r="H47" s="78"/>
    </row>
    <row r="48" spans="1:8" s="60" customFormat="1" ht="15" x14ac:dyDescent="0.25">
      <c r="A48" s="75" t="s">
        <v>257</v>
      </c>
      <c r="B48" s="64" t="s">
        <v>285</v>
      </c>
      <c r="C48" s="69" t="s">
        <v>291</v>
      </c>
      <c r="D48" s="76"/>
      <c r="E48" s="59" t="s">
        <v>597</v>
      </c>
      <c r="F48" s="64" t="s">
        <v>274</v>
      </c>
      <c r="G48" s="77" t="s">
        <v>335</v>
      </c>
      <c r="H48" s="78"/>
    </row>
    <row r="49" spans="1:7" s="60" customFormat="1" ht="15" x14ac:dyDescent="0.25">
      <c r="A49" s="75" t="s">
        <v>257</v>
      </c>
      <c r="B49" s="64" t="s">
        <v>274</v>
      </c>
      <c r="C49" s="69" t="s">
        <v>301</v>
      </c>
      <c r="D49" s="76"/>
      <c r="E49" s="59" t="s">
        <v>323</v>
      </c>
      <c r="F49" s="64" t="s">
        <v>281</v>
      </c>
      <c r="G49" s="77" t="s">
        <v>337</v>
      </c>
    </row>
    <row r="50" spans="1:7" s="60" customFormat="1" ht="15" x14ac:dyDescent="0.25">
      <c r="A50" s="75" t="s">
        <v>258</v>
      </c>
      <c r="B50" s="64" t="s">
        <v>285</v>
      </c>
      <c r="C50" s="69" t="s">
        <v>291</v>
      </c>
      <c r="D50" s="76"/>
      <c r="E50" s="59" t="s">
        <v>323</v>
      </c>
      <c r="F50" s="64" t="s">
        <v>274</v>
      </c>
      <c r="G50" s="77" t="s">
        <v>338</v>
      </c>
    </row>
    <row r="51" spans="1:7" s="60" customFormat="1" ht="15" x14ac:dyDescent="0.25">
      <c r="A51" s="75" t="s">
        <v>258</v>
      </c>
      <c r="B51" s="64" t="s">
        <v>274</v>
      </c>
      <c r="C51" s="69" t="s">
        <v>301</v>
      </c>
      <c r="D51" s="76"/>
      <c r="E51" s="59" t="s">
        <v>324</v>
      </c>
      <c r="F51" s="64" t="s">
        <v>281</v>
      </c>
      <c r="G51" s="77" t="s">
        <v>338</v>
      </c>
    </row>
    <row r="52" spans="1:7" s="60" customFormat="1" ht="15" x14ac:dyDescent="0.25">
      <c r="A52" s="75" t="s">
        <v>259</v>
      </c>
      <c r="B52" s="64" t="s">
        <v>286</v>
      </c>
      <c r="C52" s="69" t="s">
        <v>302</v>
      </c>
      <c r="D52" s="76"/>
      <c r="E52" s="59" t="s">
        <v>324</v>
      </c>
      <c r="F52" s="64" t="s">
        <v>274</v>
      </c>
      <c r="G52" s="77" t="s">
        <v>339</v>
      </c>
    </row>
    <row r="53" spans="1:7" s="60" customFormat="1" ht="15" x14ac:dyDescent="0.25">
      <c r="A53" s="75" t="s">
        <v>259</v>
      </c>
      <c r="B53" s="64" t="s">
        <v>274</v>
      </c>
      <c r="C53" s="69" t="s">
        <v>303</v>
      </c>
      <c r="D53" s="76"/>
      <c r="E53" s="59" t="s">
        <v>325</v>
      </c>
      <c r="F53" s="64" t="s">
        <v>281</v>
      </c>
      <c r="G53" s="77" t="s">
        <v>336</v>
      </c>
    </row>
    <row r="54" spans="1:7" s="60" customFormat="1" ht="15" x14ac:dyDescent="0.25">
      <c r="A54" s="75" t="s">
        <v>260</v>
      </c>
      <c r="B54" s="64" t="s">
        <v>274</v>
      </c>
      <c r="C54" s="69" t="s">
        <v>303</v>
      </c>
      <c r="D54" s="76"/>
      <c r="E54" s="59" t="s">
        <v>325</v>
      </c>
      <c r="F54" s="64" t="s">
        <v>274</v>
      </c>
      <c r="G54" s="77" t="s">
        <v>337</v>
      </c>
    </row>
    <row r="55" spans="1:7" s="60" customFormat="1" ht="15" x14ac:dyDescent="0.25">
      <c r="A55" s="75" t="s">
        <v>555</v>
      </c>
      <c r="B55" s="64" t="s">
        <v>281</v>
      </c>
      <c r="C55" s="69" t="s">
        <v>291</v>
      </c>
      <c r="D55" s="76"/>
      <c r="E55" s="59" t="s">
        <v>326</v>
      </c>
      <c r="F55" s="64" t="s">
        <v>281</v>
      </c>
      <c r="G55" s="77" t="s">
        <v>339</v>
      </c>
    </row>
    <row r="56" spans="1:7" s="60" customFormat="1" ht="15" x14ac:dyDescent="0.25">
      <c r="A56" s="75" t="s">
        <v>555</v>
      </c>
      <c r="B56" s="64" t="s">
        <v>274</v>
      </c>
      <c r="C56" s="69" t="s">
        <v>301</v>
      </c>
      <c r="D56" s="76"/>
      <c r="E56" s="59" t="s">
        <v>326</v>
      </c>
      <c r="F56" s="64" t="s">
        <v>274</v>
      </c>
      <c r="G56" s="77" t="s">
        <v>336</v>
      </c>
    </row>
    <row r="57" spans="1:7" s="60" customFormat="1" ht="15" x14ac:dyDescent="0.25">
      <c r="A57" s="75" t="s">
        <v>556</v>
      </c>
      <c r="B57" s="64" t="s">
        <v>285</v>
      </c>
      <c r="C57" s="69" t="s">
        <v>291</v>
      </c>
      <c r="D57" s="76"/>
      <c r="E57" s="59" t="s">
        <v>327</v>
      </c>
      <c r="F57" s="64" t="s">
        <v>281</v>
      </c>
      <c r="G57" s="77" t="s">
        <v>337</v>
      </c>
    </row>
    <row r="58" spans="1:7" s="60" customFormat="1" ht="15" x14ac:dyDescent="0.25">
      <c r="A58" s="75" t="s">
        <v>556</v>
      </c>
      <c r="B58" s="64" t="s">
        <v>274</v>
      </c>
      <c r="C58" s="69" t="s">
        <v>301</v>
      </c>
      <c r="D58" s="76"/>
      <c r="E58" s="59" t="s">
        <v>327</v>
      </c>
      <c r="F58" s="64" t="s">
        <v>274</v>
      </c>
      <c r="G58" s="77" t="s">
        <v>338</v>
      </c>
    </row>
    <row r="59" spans="1:7" s="60" customFormat="1" ht="15" x14ac:dyDescent="0.25">
      <c r="A59" s="72" t="s">
        <v>261</v>
      </c>
      <c r="B59" s="64"/>
      <c r="C59" s="69"/>
      <c r="D59" s="76"/>
      <c r="E59" s="59" t="s">
        <v>328</v>
      </c>
      <c r="F59" s="64" t="s">
        <v>274</v>
      </c>
      <c r="G59" s="77" t="s">
        <v>335</v>
      </c>
    </row>
    <row r="60" spans="1:7" s="60" customFormat="1" ht="15" x14ac:dyDescent="0.25">
      <c r="A60" s="75" t="s">
        <v>262</v>
      </c>
      <c r="B60" s="64"/>
      <c r="C60" s="69" t="s">
        <v>304</v>
      </c>
      <c r="D60" s="76"/>
      <c r="E60" s="59" t="s">
        <v>328</v>
      </c>
      <c r="F60" s="64" t="s">
        <v>281</v>
      </c>
      <c r="G60" s="77" t="s">
        <v>334</v>
      </c>
    </row>
    <row r="61" spans="1:7" s="60" customFormat="1" ht="15" x14ac:dyDescent="0.25">
      <c r="A61" s="75" t="s">
        <v>263</v>
      </c>
      <c r="B61" s="64"/>
      <c r="C61" s="69" t="s">
        <v>304</v>
      </c>
      <c r="D61" s="76"/>
      <c r="E61" s="57" t="s">
        <v>329</v>
      </c>
      <c r="F61" s="64"/>
      <c r="G61" s="77"/>
    </row>
    <row r="62" spans="1:7" s="60" customFormat="1" ht="15" x14ac:dyDescent="0.25">
      <c r="A62" s="75" t="s">
        <v>264</v>
      </c>
      <c r="B62" s="64"/>
      <c r="C62" s="69" t="s">
        <v>304</v>
      </c>
      <c r="D62" s="76"/>
      <c r="E62" s="59"/>
      <c r="F62" s="64"/>
      <c r="G62" s="77"/>
    </row>
    <row r="63" spans="1:7" s="60" customFormat="1" ht="15" x14ac:dyDescent="0.25">
      <c r="A63" s="75" t="s">
        <v>265</v>
      </c>
      <c r="B63" s="64"/>
      <c r="C63" s="69" t="s">
        <v>305</v>
      </c>
      <c r="D63" s="76"/>
      <c r="E63" s="59"/>
      <c r="F63" s="64"/>
      <c r="G63" s="77"/>
    </row>
    <row r="64" spans="1:7" s="60" customFormat="1" ht="15" x14ac:dyDescent="0.25">
      <c r="A64" s="75" t="s">
        <v>267</v>
      </c>
      <c r="B64" s="64"/>
      <c r="C64" s="69" t="s">
        <v>306</v>
      </c>
      <c r="D64" s="76"/>
      <c r="E64" s="57" t="s">
        <v>330</v>
      </c>
      <c r="F64" s="64"/>
      <c r="G64" s="77"/>
    </row>
    <row r="65" spans="1:10" s="60" customFormat="1" ht="15" x14ac:dyDescent="0.25">
      <c r="A65" s="75" t="s">
        <v>266</v>
      </c>
      <c r="B65" s="64"/>
      <c r="C65" s="69" t="s">
        <v>307</v>
      </c>
      <c r="D65" s="76"/>
      <c r="E65" s="59" t="s">
        <v>593</v>
      </c>
      <c r="F65" s="64" t="s">
        <v>285</v>
      </c>
      <c r="G65" s="77" t="s">
        <v>594</v>
      </c>
    </row>
    <row r="66" spans="1:10" s="60" customFormat="1" ht="15" x14ac:dyDescent="0.25">
      <c r="A66" s="75" t="s">
        <v>268</v>
      </c>
      <c r="B66" s="64"/>
      <c r="C66" s="69" t="s">
        <v>308</v>
      </c>
      <c r="D66" s="205"/>
      <c r="E66" s="203" t="s">
        <v>593</v>
      </c>
      <c r="F66" s="64" t="s">
        <v>274</v>
      </c>
      <c r="G66" s="77" t="s">
        <v>335</v>
      </c>
    </row>
    <row r="67" spans="1:10" s="60" customFormat="1" ht="21" customHeight="1" x14ac:dyDescent="0.25">
      <c r="A67" s="269" t="s">
        <v>269</v>
      </c>
      <c r="B67" s="270"/>
      <c r="C67" s="270"/>
      <c r="D67" s="270"/>
      <c r="E67" s="270"/>
      <c r="F67" s="270"/>
      <c r="G67" s="271"/>
    </row>
    <row r="68" spans="1:10" s="146" customFormat="1" ht="15" x14ac:dyDescent="0.25">
      <c r="A68" s="198" t="s">
        <v>270</v>
      </c>
      <c r="B68" s="199" t="s">
        <v>271</v>
      </c>
      <c r="C68" s="200" t="s">
        <v>272</v>
      </c>
      <c r="D68" s="272"/>
      <c r="E68" s="204" t="s">
        <v>275</v>
      </c>
      <c r="F68" s="199" t="s">
        <v>271</v>
      </c>
      <c r="G68" s="201" t="s">
        <v>299</v>
      </c>
    </row>
    <row r="69" spans="1:10" s="146" customFormat="1" ht="15" x14ac:dyDescent="0.25">
      <c r="A69" s="198" t="s">
        <v>270</v>
      </c>
      <c r="B69" s="199" t="s">
        <v>274</v>
      </c>
      <c r="C69" s="200" t="s">
        <v>273</v>
      </c>
      <c r="D69" s="273"/>
      <c r="E69" s="204" t="s">
        <v>275</v>
      </c>
      <c r="F69" s="199" t="s">
        <v>274</v>
      </c>
      <c r="G69" s="201" t="s">
        <v>292</v>
      </c>
    </row>
    <row r="70" spans="1:10" s="146" customFormat="1" ht="15" x14ac:dyDescent="0.25">
      <c r="A70" s="198"/>
      <c r="B70" s="199"/>
      <c r="C70" s="200"/>
      <c r="D70" s="274"/>
      <c r="E70" s="204" t="s">
        <v>527</v>
      </c>
      <c r="F70" s="199" t="s">
        <v>274</v>
      </c>
      <c r="G70" s="201" t="s">
        <v>528</v>
      </c>
    </row>
    <row r="71" spans="1:10" s="146" customFormat="1" ht="15" customHeight="1" x14ac:dyDescent="0.25">
      <c r="A71" s="258" t="s">
        <v>529</v>
      </c>
      <c r="B71" s="259"/>
      <c r="C71" s="259"/>
      <c r="D71" s="259"/>
      <c r="E71" s="259"/>
      <c r="F71" s="259"/>
      <c r="G71" s="260"/>
    </row>
    <row r="72" spans="1:10" s="146" customFormat="1" ht="30.75" customHeight="1" thickBot="1" x14ac:dyDescent="0.3">
      <c r="A72" s="261"/>
      <c r="B72" s="262"/>
      <c r="C72" s="262"/>
      <c r="D72" s="262"/>
      <c r="E72" s="262"/>
      <c r="F72" s="262"/>
      <c r="G72" s="263"/>
      <c r="I72" s="210"/>
      <c r="J72" s="210"/>
    </row>
    <row r="73" spans="1:10" s="61" customFormat="1" ht="15" x14ac:dyDescent="0.25">
      <c r="B73" s="65"/>
      <c r="C73" s="70"/>
      <c r="D73" s="207"/>
      <c r="E73" s="208"/>
      <c r="F73" s="65"/>
      <c r="G73" s="70"/>
      <c r="I73" s="208"/>
      <c r="J73" s="208"/>
    </row>
    <row r="74" spans="1:10" x14ac:dyDescent="0.2">
      <c r="D74" s="206"/>
      <c r="E74" s="209"/>
    </row>
    <row r="75" spans="1:10" x14ac:dyDescent="0.2">
      <c r="D75" s="206"/>
      <c r="E75" s="209"/>
    </row>
    <row r="76" spans="1:10" x14ac:dyDescent="0.2">
      <c r="D76" s="206"/>
      <c r="E76" s="209"/>
    </row>
    <row r="77" spans="1:10" x14ac:dyDescent="0.2">
      <c r="D77" s="206"/>
      <c r="E77" s="209"/>
    </row>
    <row r="78" spans="1:10" x14ac:dyDescent="0.2">
      <c r="D78" s="206"/>
      <c r="E78" s="209"/>
    </row>
    <row r="79" spans="1:10" x14ac:dyDescent="0.2">
      <c r="D79" s="206"/>
      <c r="E79" s="209"/>
    </row>
    <row r="80" spans="1:10" x14ac:dyDescent="0.2">
      <c r="D80" s="206"/>
      <c r="E80" s="209"/>
    </row>
  </sheetData>
  <mergeCells count="5">
    <mergeCell ref="A71:G72"/>
    <mergeCell ref="A3:C3"/>
    <mergeCell ref="E3:G3"/>
    <mergeCell ref="A67:G67"/>
    <mergeCell ref="D68:D7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F35"/>
  <sheetViews>
    <sheetView workbookViewId="0">
      <selection activeCell="M17" sqref="M17"/>
    </sheetView>
  </sheetViews>
  <sheetFormatPr defaultRowHeight="20.100000000000001" customHeight="1" x14ac:dyDescent="0.2"/>
  <cols>
    <col min="1" max="1" width="5.75" customWidth="1"/>
    <col min="2" max="2" width="26.375" customWidth="1"/>
    <col min="4" max="4" width="22" customWidth="1"/>
    <col min="6" max="6" width="19.75" customWidth="1"/>
    <col min="257" max="257" width="5.75" customWidth="1"/>
    <col min="258" max="258" width="26.375" customWidth="1"/>
    <col min="260" max="260" width="22" customWidth="1"/>
    <col min="262" max="262" width="19.75" customWidth="1"/>
    <col min="513" max="513" width="5.75" customWidth="1"/>
    <col min="514" max="514" width="26.375" customWidth="1"/>
    <col min="516" max="516" width="22" customWidth="1"/>
    <col min="518" max="518" width="19.75" customWidth="1"/>
    <col min="769" max="769" width="5.75" customWidth="1"/>
    <col min="770" max="770" width="26.375" customWidth="1"/>
    <col min="772" max="772" width="22" customWidth="1"/>
    <col min="774" max="774" width="19.75" customWidth="1"/>
    <col min="1025" max="1025" width="5.75" customWidth="1"/>
    <col min="1026" max="1026" width="26.375" customWidth="1"/>
    <col min="1028" max="1028" width="22" customWidth="1"/>
    <col min="1030" max="1030" width="19.75" customWidth="1"/>
    <col min="1281" max="1281" width="5.75" customWidth="1"/>
    <col min="1282" max="1282" width="26.375" customWidth="1"/>
    <col min="1284" max="1284" width="22" customWidth="1"/>
    <col min="1286" max="1286" width="19.75" customWidth="1"/>
    <col min="1537" max="1537" width="5.75" customWidth="1"/>
    <col min="1538" max="1538" width="26.375" customWidth="1"/>
    <col min="1540" max="1540" width="22" customWidth="1"/>
    <col min="1542" max="1542" width="19.75" customWidth="1"/>
    <col min="1793" max="1793" width="5.75" customWidth="1"/>
    <col min="1794" max="1794" width="26.375" customWidth="1"/>
    <col min="1796" max="1796" width="22" customWidth="1"/>
    <col min="1798" max="1798" width="19.75" customWidth="1"/>
    <col min="2049" max="2049" width="5.75" customWidth="1"/>
    <col min="2050" max="2050" width="26.375" customWidth="1"/>
    <col min="2052" max="2052" width="22" customWidth="1"/>
    <col min="2054" max="2054" width="19.75" customWidth="1"/>
    <col min="2305" max="2305" width="5.75" customWidth="1"/>
    <col min="2306" max="2306" width="26.375" customWidth="1"/>
    <col min="2308" max="2308" width="22" customWidth="1"/>
    <col min="2310" max="2310" width="19.75" customWidth="1"/>
    <col min="2561" max="2561" width="5.75" customWidth="1"/>
    <col min="2562" max="2562" width="26.375" customWidth="1"/>
    <col min="2564" max="2564" width="22" customWidth="1"/>
    <col min="2566" max="2566" width="19.75" customWidth="1"/>
    <col min="2817" max="2817" width="5.75" customWidth="1"/>
    <col min="2818" max="2818" width="26.375" customWidth="1"/>
    <col min="2820" max="2820" width="22" customWidth="1"/>
    <col min="2822" max="2822" width="19.75" customWidth="1"/>
    <col min="3073" max="3073" width="5.75" customWidth="1"/>
    <col min="3074" max="3074" width="26.375" customWidth="1"/>
    <col min="3076" max="3076" width="22" customWidth="1"/>
    <col min="3078" max="3078" width="19.75" customWidth="1"/>
    <col min="3329" max="3329" width="5.75" customWidth="1"/>
    <col min="3330" max="3330" width="26.375" customWidth="1"/>
    <col min="3332" max="3332" width="22" customWidth="1"/>
    <col min="3334" max="3334" width="19.75" customWidth="1"/>
    <col min="3585" max="3585" width="5.75" customWidth="1"/>
    <col min="3586" max="3586" width="26.375" customWidth="1"/>
    <col min="3588" max="3588" width="22" customWidth="1"/>
    <col min="3590" max="3590" width="19.75" customWidth="1"/>
    <col min="3841" max="3841" width="5.75" customWidth="1"/>
    <col min="3842" max="3842" width="26.375" customWidth="1"/>
    <col min="3844" max="3844" width="22" customWidth="1"/>
    <col min="3846" max="3846" width="19.75" customWidth="1"/>
    <col min="4097" max="4097" width="5.75" customWidth="1"/>
    <col min="4098" max="4098" width="26.375" customWidth="1"/>
    <col min="4100" max="4100" width="22" customWidth="1"/>
    <col min="4102" max="4102" width="19.75" customWidth="1"/>
    <col min="4353" max="4353" width="5.75" customWidth="1"/>
    <col min="4354" max="4354" width="26.375" customWidth="1"/>
    <col min="4356" max="4356" width="22" customWidth="1"/>
    <col min="4358" max="4358" width="19.75" customWidth="1"/>
    <col min="4609" max="4609" width="5.75" customWidth="1"/>
    <col min="4610" max="4610" width="26.375" customWidth="1"/>
    <col min="4612" max="4612" width="22" customWidth="1"/>
    <col min="4614" max="4614" width="19.75" customWidth="1"/>
    <col min="4865" max="4865" width="5.75" customWidth="1"/>
    <col min="4866" max="4866" width="26.375" customWidth="1"/>
    <col min="4868" max="4868" width="22" customWidth="1"/>
    <col min="4870" max="4870" width="19.75" customWidth="1"/>
    <col min="5121" max="5121" width="5.75" customWidth="1"/>
    <col min="5122" max="5122" width="26.375" customWidth="1"/>
    <col min="5124" max="5124" width="22" customWidth="1"/>
    <col min="5126" max="5126" width="19.75" customWidth="1"/>
    <col min="5377" max="5377" width="5.75" customWidth="1"/>
    <col min="5378" max="5378" width="26.375" customWidth="1"/>
    <col min="5380" max="5380" width="22" customWidth="1"/>
    <col min="5382" max="5382" width="19.75" customWidth="1"/>
    <col min="5633" max="5633" width="5.75" customWidth="1"/>
    <col min="5634" max="5634" width="26.375" customWidth="1"/>
    <col min="5636" max="5636" width="22" customWidth="1"/>
    <col min="5638" max="5638" width="19.75" customWidth="1"/>
    <col min="5889" max="5889" width="5.75" customWidth="1"/>
    <col min="5890" max="5890" width="26.375" customWidth="1"/>
    <col min="5892" max="5892" width="22" customWidth="1"/>
    <col min="5894" max="5894" width="19.75" customWidth="1"/>
    <col min="6145" max="6145" width="5.75" customWidth="1"/>
    <col min="6146" max="6146" width="26.375" customWidth="1"/>
    <col min="6148" max="6148" width="22" customWidth="1"/>
    <col min="6150" max="6150" width="19.75" customWidth="1"/>
    <col min="6401" max="6401" width="5.75" customWidth="1"/>
    <col min="6402" max="6402" width="26.375" customWidth="1"/>
    <col min="6404" max="6404" width="22" customWidth="1"/>
    <col min="6406" max="6406" width="19.75" customWidth="1"/>
    <col min="6657" max="6657" width="5.75" customWidth="1"/>
    <col min="6658" max="6658" width="26.375" customWidth="1"/>
    <col min="6660" max="6660" width="22" customWidth="1"/>
    <col min="6662" max="6662" width="19.75" customWidth="1"/>
    <col min="6913" max="6913" width="5.75" customWidth="1"/>
    <col min="6914" max="6914" width="26.375" customWidth="1"/>
    <col min="6916" max="6916" width="22" customWidth="1"/>
    <col min="6918" max="6918" width="19.75" customWidth="1"/>
    <col min="7169" max="7169" width="5.75" customWidth="1"/>
    <col min="7170" max="7170" width="26.375" customWidth="1"/>
    <col min="7172" max="7172" width="22" customWidth="1"/>
    <col min="7174" max="7174" width="19.75" customWidth="1"/>
    <col min="7425" max="7425" width="5.75" customWidth="1"/>
    <col min="7426" max="7426" width="26.375" customWidth="1"/>
    <col min="7428" max="7428" width="22" customWidth="1"/>
    <col min="7430" max="7430" width="19.75" customWidth="1"/>
    <col min="7681" max="7681" width="5.75" customWidth="1"/>
    <col min="7682" max="7682" width="26.375" customWidth="1"/>
    <col min="7684" max="7684" width="22" customWidth="1"/>
    <col min="7686" max="7686" width="19.75" customWidth="1"/>
    <col min="7937" max="7937" width="5.75" customWidth="1"/>
    <col min="7938" max="7938" width="26.375" customWidth="1"/>
    <col min="7940" max="7940" width="22" customWidth="1"/>
    <col min="7942" max="7942" width="19.75" customWidth="1"/>
    <col min="8193" max="8193" width="5.75" customWidth="1"/>
    <col min="8194" max="8194" width="26.375" customWidth="1"/>
    <col min="8196" max="8196" width="22" customWidth="1"/>
    <col min="8198" max="8198" width="19.75" customWidth="1"/>
    <col min="8449" max="8449" width="5.75" customWidth="1"/>
    <col min="8450" max="8450" width="26.375" customWidth="1"/>
    <col min="8452" max="8452" width="22" customWidth="1"/>
    <col min="8454" max="8454" width="19.75" customWidth="1"/>
    <col min="8705" max="8705" width="5.75" customWidth="1"/>
    <col min="8706" max="8706" width="26.375" customWidth="1"/>
    <col min="8708" max="8708" width="22" customWidth="1"/>
    <col min="8710" max="8710" width="19.75" customWidth="1"/>
    <col min="8961" max="8961" width="5.75" customWidth="1"/>
    <col min="8962" max="8962" width="26.375" customWidth="1"/>
    <col min="8964" max="8964" width="22" customWidth="1"/>
    <col min="8966" max="8966" width="19.75" customWidth="1"/>
    <col min="9217" max="9217" width="5.75" customWidth="1"/>
    <col min="9218" max="9218" width="26.375" customWidth="1"/>
    <col min="9220" max="9220" width="22" customWidth="1"/>
    <col min="9222" max="9222" width="19.75" customWidth="1"/>
    <col min="9473" max="9473" width="5.75" customWidth="1"/>
    <col min="9474" max="9474" width="26.375" customWidth="1"/>
    <col min="9476" max="9476" width="22" customWidth="1"/>
    <col min="9478" max="9478" width="19.75" customWidth="1"/>
    <col min="9729" max="9729" width="5.75" customWidth="1"/>
    <col min="9730" max="9730" width="26.375" customWidth="1"/>
    <col min="9732" max="9732" width="22" customWidth="1"/>
    <col min="9734" max="9734" width="19.75" customWidth="1"/>
    <col min="9985" max="9985" width="5.75" customWidth="1"/>
    <col min="9986" max="9986" width="26.375" customWidth="1"/>
    <col min="9988" max="9988" width="22" customWidth="1"/>
    <col min="9990" max="9990" width="19.75" customWidth="1"/>
    <col min="10241" max="10241" width="5.75" customWidth="1"/>
    <col min="10242" max="10242" width="26.375" customWidth="1"/>
    <col min="10244" max="10244" width="22" customWidth="1"/>
    <col min="10246" max="10246" width="19.75" customWidth="1"/>
    <col min="10497" max="10497" width="5.75" customWidth="1"/>
    <col min="10498" max="10498" width="26.375" customWidth="1"/>
    <col min="10500" max="10500" width="22" customWidth="1"/>
    <col min="10502" max="10502" width="19.75" customWidth="1"/>
    <col min="10753" max="10753" width="5.75" customWidth="1"/>
    <col min="10754" max="10754" width="26.375" customWidth="1"/>
    <col min="10756" max="10756" width="22" customWidth="1"/>
    <col min="10758" max="10758" width="19.75" customWidth="1"/>
    <col min="11009" max="11009" width="5.75" customWidth="1"/>
    <col min="11010" max="11010" width="26.375" customWidth="1"/>
    <col min="11012" max="11012" width="22" customWidth="1"/>
    <col min="11014" max="11014" width="19.75" customWidth="1"/>
    <col min="11265" max="11265" width="5.75" customWidth="1"/>
    <col min="11266" max="11266" width="26.375" customWidth="1"/>
    <col min="11268" max="11268" width="22" customWidth="1"/>
    <col min="11270" max="11270" width="19.75" customWidth="1"/>
    <col min="11521" max="11521" width="5.75" customWidth="1"/>
    <col min="11522" max="11522" width="26.375" customWidth="1"/>
    <col min="11524" max="11524" width="22" customWidth="1"/>
    <col min="11526" max="11526" width="19.75" customWidth="1"/>
    <col min="11777" max="11777" width="5.75" customWidth="1"/>
    <col min="11778" max="11778" width="26.375" customWidth="1"/>
    <col min="11780" max="11780" width="22" customWidth="1"/>
    <col min="11782" max="11782" width="19.75" customWidth="1"/>
    <col min="12033" max="12033" width="5.75" customWidth="1"/>
    <col min="12034" max="12034" width="26.375" customWidth="1"/>
    <col min="12036" max="12036" width="22" customWidth="1"/>
    <col min="12038" max="12038" width="19.75" customWidth="1"/>
    <col min="12289" max="12289" width="5.75" customWidth="1"/>
    <col min="12290" max="12290" width="26.375" customWidth="1"/>
    <col min="12292" max="12292" width="22" customWidth="1"/>
    <col min="12294" max="12294" width="19.75" customWidth="1"/>
    <col min="12545" max="12545" width="5.75" customWidth="1"/>
    <col min="12546" max="12546" width="26.375" customWidth="1"/>
    <col min="12548" max="12548" width="22" customWidth="1"/>
    <col min="12550" max="12550" width="19.75" customWidth="1"/>
    <col min="12801" max="12801" width="5.75" customWidth="1"/>
    <col min="12802" max="12802" width="26.375" customWidth="1"/>
    <col min="12804" max="12804" width="22" customWidth="1"/>
    <col min="12806" max="12806" width="19.75" customWidth="1"/>
    <col min="13057" max="13057" width="5.75" customWidth="1"/>
    <col min="13058" max="13058" width="26.375" customWidth="1"/>
    <col min="13060" max="13060" width="22" customWidth="1"/>
    <col min="13062" max="13062" width="19.75" customWidth="1"/>
    <col min="13313" max="13313" width="5.75" customWidth="1"/>
    <col min="13314" max="13314" width="26.375" customWidth="1"/>
    <col min="13316" max="13316" width="22" customWidth="1"/>
    <col min="13318" max="13318" width="19.75" customWidth="1"/>
    <col min="13569" max="13569" width="5.75" customWidth="1"/>
    <col min="13570" max="13570" width="26.375" customWidth="1"/>
    <col min="13572" max="13572" width="22" customWidth="1"/>
    <col min="13574" max="13574" width="19.75" customWidth="1"/>
    <col min="13825" max="13825" width="5.75" customWidth="1"/>
    <col min="13826" max="13826" width="26.375" customWidth="1"/>
    <col min="13828" max="13828" width="22" customWidth="1"/>
    <col min="13830" max="13830" width="19.75" customWidth="1"/>
    <col min="14081" max="14081" width="5.75" customWidth="1"/>
    <col min="14082" max="14082" width="26.375" customWidth="1"/>
    <col min="14084" max="14084" width="22" customWidth="1"/>
    <col min="14086" max="14086" width="19.75" customWidth="1"/>
    <col min="14337" max="14337" width="5.75" customWidth="1"/>
    <col min="14338" max="14338" width="26.375" customWidth="1"/>
    <col min="14340" max="14340" width="22" customWidth="1"/>
    <col min="14342" max="14342" width="19.75" customWidth="1"/>
    <col min="14593" max="14593" width="5.75" customWidth="1"/>
    <col min="14594" max="14594" width="26.375" customWidth="1"/>
    <col min="14596" max="14596" width="22" customWidth="1"/>
    <col min="14598" max="14598" width="19.75" customWidth="1"/>
    <col min="14849" max="14849" width="5.75" customWidth="1"/>
    <col min="14850" max="14850" width="26.375" customWidth="1"/>
    <col min="14852" max="14852" width="22" customWidth="1"/>
    <col min="14854" max="14854" width="19.75" customWidth="1"/>
    <col min="15105" max="15105" width="5.75" customWidth="1"/>
    <col min="15106" max="15106" width="26.375" customWidth="1"/>
    <col min="15108" max="15108" width="22" customWidth="1"/>
    <col min="15110" max="15110" width="19.75" customWidth="1"/>
    <col min="15361" max="15361" width="5.75" customWidth="1"/>
    <col min="15362" max="15362" width="26.375" customWidth="1"/>
    <col min="15364" max="15364" width="22" customWidth="1"/>
    <col min="15366" max="15366" width="19.75" customWidth="1"/>
    <col min="15617" max="15617" width="5.75" customWidth="1"/>
    <col min="15618" max="15618" width="26.375" customWidth="1"/>
    <col min="15620" max="15620" width="22" customWidth="1"/>
    <col min="15622" max="15622" width="19.75" customWidth="1"/>
    <col min="15873" max="15873" width="5.75" customWidth="1"/>
    <col min="15874" max="15874" width="26.375" customWidth="1"/>
    <col min="15876" max="15876" width="22" customWidth="1"/>
    <col min="15878" max="15878" width="19.75" customWidth="1"/>
    <col min="16129" max="16129" width="5.75" customWidth="1"/>
    <col min="16130" max="16130" width="26.375" customWidth="1"/>
    <col min="16132" max="16132" width="22" customWidth="1"/>
    <col min="16134" max="16134" width="19.75" customWidth="1"/>
  </cols>
  <sheetData>
    <row r="1" spans="1:6" ht="20.100000000000001" customHeight="1" thickBot="1" x14ac:dyDescent="0.25"/>
    <row r="2" spans="1:6" ht="20.100000000000001" customHeight="1" x14ac:dyDescent="0.25">
      <c r="A2" s="102"/>
      <c r="B2" s="103" t="s">
        <v>393</v>
      </c>
      <c r="C2" s="104"/>
      <c r="D2" s="103" t="s">
        <v>394</v>
      </c>
      <c r="E2" s="275" t="s">
        <v>395</v>
      </c>
      <c r="F2" s="276"/>
    </row>
    <row r="3" spans="1:6" ht="20.100000000000001" customHeight="1" x14ac:dyDescent="0.2">
      <c r="A3" s="105"/>
      <c r="B3" s="105"/>
      <c r="C3" s="105"/>
      <c r="D3" s="105"/>
      <c r="E3" s="105"/>
      <c r="F3" s="105"/>
    </row>
    <row r="4" spans="1:6" ht="20.100000000000001" customHeight="1" x14ac:dyDescent="0.2">
      <c r="A4" s="106">
        <v>11254</v>
      </c>
      <c r="B4" s="107" t="s">
        <v>396</v>
      </c>
      <c r="C4" s="106">
        <v>63404</v>
      </c>
      <c r="D4" s="107" t="s">
        <v>397</v>
      </c>
      <c r="E4" s="106">
        <v>93005</v>
      </c>
      <c r="F4" s="107" t="s">
        <v>398</v>
      </c>
    </row>
    <row r="5" spans="1:6" ht="20.100000000000001" customHeight="1" x14ac:dyDescent="0.2">
      <c r="A5" s="106">
        <v>11502</v>
      </c>
      <c r="B5" s="107" t="s">
        <v>399</v>
      </c>
      <c r="C5" s="106">
        <v>81059</v>
      </c>
      <c r="D5" s="107" t="s">
        <v>400</v>
      </c>
      <c r="E5" s="106">
        <v>93252</v>
      </c>
      <c r="F5" s="107" t="s">
        <v>401</v>
      </c>
    </row>
    <row r="6" spans="1:6" ht="20.100000000000001" customHeight="1" x14ac:dyDescent="0.2">
      <c r="A6" s="106">
        <v>11809</v>
      </c>
      <c r="B6" s="107" t="s">
        <v>402</v>
      </c>
      <c r="C6" s="106">
        <v>81109</v>
      </c>
      <c r="D6" s="107" t="s">
        <v>403</v>
      </c>
      <c r="E6" s="106">
        <v>94003</v>
      </c>
      <c r="F6" s="107" t="s">
        <v>404</v>
      </c>
    </row>
    <row r="7" spans="1:6" ht="20.100000000000001" customHeight="1" x14ac:dyDescent="0.2">
      <c r="A7" s="106">
        <v>2091</v>
      </c>
      <c r="B7" s="107" t="s">
        <v>405</v>
      </c>
      <c r="C7" s="106">
        <v>81158</v>
      </c>
      <c r="D7" s="107" t="s">
        <v>406</v>
      </c>
      <c r="E7" s="106">
        <v>94052</v>
      </c>
      <c r="F7" s="107" t="s">
        <v>407</v>
      </c>
    </row>
    <row r="8" spans="1:6" ht="20.100000000000001" customHeight="1" x14ac:dyDescent="0.2">
      <c r="A8" s="106">
        <v>27003</v>
      </c>
      <c r="B8" s="107" t="s">
        <v>408</v>
      </c>
      <c r="C8" s="106">
        <v>81406</v>
      </c>
      <c r="D8" s="107" t="s">
        <v>409</v>
      </c>
      <c r="E8" s="106">
        <v>94151</v>
      </c>
      <c r="F8" s="107" t="s">
        <v>410</v>
      </c>
    </row>
    <row r="9" spans="1:6" ht="20.100000000000001" customHeight="1" x14ac:dyDescent="0.2">
      <c r="A9" s="106">
        <v>27300</v>
      </c>
      <c r="B9" s="107" t="s">
        <v>411</v>
      </c>
      <c r="C9" s="106">
        <v>81554</v>
      </c>
      <c r="D9" s="107" t="s">
        <v>412</v>
      </c>
      <c r="E9" s="106">
        <v>9425</v>
      </c>
      <c r="F9" s="107" t="s">
        <v>413</v>
      </c>
    </row>
    <row r="10" spans="1:6" ht="20.100000000000001" customHeight="1" x14ac:dyDescent="0.2">
      <c r="A10" s="106">
        <v>27755</v>
      </c>
      <c r="B10" s="107" t="s">
        <v>414</v>
      </c>
      <c r="C10" s="106">
        <v>81752</v>
      </c>
      <c r="D10" s="107" t="s">
        <v>415</v>
      </c>
      <c r="E10" s="106">
        <v>94359</v>
      </c>
      <c r="F10" s="107" t="s">
        <v>416</v>
      </c>
    </row>
    <row r="11" spans="1:6" ht="20.100000000000001" customHeight="1" x14ac:dyDescent="0.2">
      <c r="A11" s="106">
        <v>28258</v>
      </c>
      <c r="B11" s="107" t="s">
        <v>417</v>
      </c>
      <c r="C11" s="106">
        <v>82008</v>
      </c>
      <c r="D11" s="107" t="s">
        <v>418</v>
      </c>
      <c r="E11" s="106">
        <v>94656</v>
      </c>
      <c r="F11" s="107" t="s">
        <v>419</v>
      </c>
    </row>
    <row r="12" spans="1:6" ht="20.100000000000001" customHeight="1" x14ac:dyDescent="0.2">
      <c r="A12" s="106">
        <v>28605</v>
      </c>
      <c r="B12" s="107" t="s">
        <v>420</v>
      </c>
      <c r="C12" s="106">
        <v>82255</v>
      </c>
      <c r="D12" s="107" t="s">
        <v>421</v>
      </c>
      <c r="E12" s="106">
        <v>94755</v>
      </c>
      <c r="F12" s="107" t="s">
        <v>422</v>
      </c>
    </row>
    <row r="13" spans="1:6" ht="20.100000000000001" customHeight="1" x14ac:dyDescent="0.2">
      <c r="A13" s="106">
        <v>28654</v>
      </c>
      <c r="B13" s="107" t="s">
        <v>423</v>
      </c>
      <c r="C13" s="106">
        <v>83105</v>
      </c>
      <c r="D13" s="107" t="s">
        <v>424</v>
      </c>
      <c r="E13" s="105"/>
      <c r="F13" s="105"/>
    </row>
    <row r="14" spans="1:6" ht="20.100000000000001" customHeight="1" x14ac:dyDescent="0.2">
      <c r="A14" s="106">
        <v>29306</v>
      </c>
      <c r="B14" s="107" t="s">
        <v>425</v>
      </c>
      <c r="C14" s="106">
        <v>83501</v>
      </c>
      <c r="D14" s="107" t="s">
        <v>426</v>
      </c>
      <c r="E14" s="105"/>
      <c r="F14" s="105"/>
    </row>
    <row r="15" spans="1:6" ht="20.100000000000001" customHeight="1" x14ac:dyDescent="0.2">
      <c r="A15" s="106">
        <v>3980</v>
      </c>
      <c r="B15" s="107" t="s">
        <v>427</v>
      </c>
      <c r="C15" s="106">
        <v>84004</v>
      </c>
      <c r="D15" s="107" t="s">
        <v>517</v>
      </c>
      <c r="E15" s="277" t="s">
        <v>428</v>
      </c>
      <c r="F15" s="278"/>
    </row>
    <row r="16" spans="1:6" ht="20.100000000000001" customHeight="1" x14ac:dyDescent="0.2">
      <c r="A16" s="106">
        <v>42408</v>
      </c>
      <c r="B16" s="107" t="s">
        <v>429</v>
      </c>
      <c r="C16" s="106">
        <v>84244</v>
      </c>
      <c r="D16" s="107" t="s">
        <v>430</v>
      </c>
      <c r="E16" s="279"/>
      <c r="F16" s="280"/>
    </row>
    <row r="17" spans="1:6" ht="20.100000000000001" customHeight="1" thickBot="1" x14ac:dyDescent="0.25">
      <c r="A17" s="106">
        <v>47456</v>
      </c>
      <c r="B17" s="107" t="s">
        <v>431</v>
      </c>
      <c r="C17" s="106">
        <v>84251</v>
      </c>
      <c r="D17" s="108" t="s">
        <v>432</v>
      </c>
      <c r="E17" s="105"/>
      <c r="F17" s="105"/>
    </row>
    <row r="18" spans="1:6" ht="20.100000000000001" customHeight="1" x14ac:dyDescent="0.2">
      <c r="A18" s="106">
        <v>50203</v>
      </c>
      <c r="B18" s="107" t="s">
        <v>433</v>
      </c>
      <c r="C18" s="109">
        <v>0</v>
      </c>
      <c r="D18" s="281" t="s">
        <v>434</v>
      </c>
      <c r="E18" s="110">
        <v>15503</v>
      </c>
      <c r="F18" s="107" t="s">
        <v>435</v>
      </c>
    </row>
    <row r="19" spans="1:6" ht="20.100000000000001" customHeight="1" thickBot="1" x14ac:dyDescent="0.25">
      <c r="A19" s="106">
        <v>50252</v>
      </c>
      <c r="B19" s="107" t="s">
        <v>436</v>
      </c>
      <c r="C19" s="109">
        <v>0</v>
      </c>
      <c r="D19" s="282"/>
      <c r="E19" s="110">
        <v>15552</v>
      </c>
      <c r="F19" s="107" t="s">
        <v>437</v>
      </c>
    </row>
    <row r="20" spans="1:6" ht="20.100000000000001" customHeight="1" x14ac:dyDescent="0.2">
      <c r="A20" s="106">
        <v>50302</v>
      </c>
      <c r="B20" s="107" t="s">
        <v>438</v>
      </c>
      <c r="C20" s="106">
        <v>85001</v>
      </c>
      <c r="D20" s="111" t="s">
        <v>518</v>
      </c>
      <c r="E20" s="110">
        <v>15651</v>
      </c>
      <c r="F20" s="107" t="s">
        <v>439</v>
      </c>
    </row>
    <row r="21" spans="1:6" ht="20.100000000000001" customHeight="1" x14ac:dyDescent="0.2">
      <c r="A21" s="106">
        <v>50500</v>
      </c>
      <c r="B21" s="107" t="s">
        <v>440</v>
      </c>
      <c r="C21" s="106">
        <v>85050</v>
      </c>
      <c r="D21" s="107" t="s">
        <v>519</v>
      </c>
      <c r="E21" s="110">
        <v>15701</v>
      </c>
      <c r="F21" s="107" t="s">
        <v>441</v>
      </c>
    </row>
    <row r="22" spans="1:6" ht="20.100000000000001" customHeight="1" x14ac:dyDescent="0.2">
      <c r="A22" s="106">
        <v>61885</v>
      </c>
      <c r="B22" s="107" t="s">
        <v>275</v>
      </c>
      <c r="C22" s="106">
        <v>87502</v>
      </c>
      <c r="D22" s="107" t="s">
        <v>520</v>
      </c>
      <c r="E22" s="110">
        <v>15909</v>
      </c>
      <c r="F22" s="107" t="s">
        <v>446</v>
      </c>
    </row>
    <row r="23" spans="1:6" ht="20.100000000000001" customHeight="1" thickBot="1" x14ac:dyDescent="0.25">
      <c r="A23" s="106">
        <v>62653</v>
      </c>
      <c r="B23" s="107" t="s">
        <v>442</v>
      </c>
      <c r="C23" s="106">
        <v>87908</v>
      </c>
      <c r="D23" s="108" t="s">
        <v>521</v>
      </c>
      <c r="E23" s="110">
        <v>0</v>
      </c>
      <c r="F23" s="107"/>
    </row>
    <row r="24" spans="1:6" ht="21" customHeight="1" x14ac:dyDescent="0.2">
      <c r="A24" s="106">
        <v>62703</v>
      </c>
      <c r="B24" s="107" t="s">
        <v>443</v>
      </c>
      <c r="C24" s="109"/>
      <c r="D24" s="283" t="s">
        <v>444</v>
      </c>
      <c r="E24" s="110">
        <v>0</v>
      </c>
      <c r="F24" s="107"/>
    </row>
    <row r="25" spans="1:6" ht="27.75" customHeight="1" thickBot="1" x14ac:dyDescent="0.25">
      <c r="A25" s="106">
        <v>66835</v>
      </c>
      <c r="B25" s="107" t="s">
        <v>445</v>
      </c>
      <c r="C25" s="109"/>
      <c r="D25" s="284"/>
      <c r="E25" s="110"/>
      <c r="F25" s="107">
        <v>0</v>
      </c>
    </row>
    <row r="26" spans="1:6" ht="20.100000000000001" customHeight="1" thickBot="1" x14ac:dyDescent="0.25">
      <c r="A26" s="106">
        <v>63354</v>
      </c>
      <c r="B26" s="107" t="s">
        <v>447</v>
      </c>
      <c r="C26" s="106">
        <v>59352</v>
      </c>
      <c r="D26" s="112" t="s">
        <v>448</v>
      </c>
      <c r="E26" s="110"/>
      <c r="F26" s="107"/>
    </row>
    <row r="27" spans="1:6" ht="20.100000000000001" customHeight="1" x14ac:dyDescent="0.2">
      <c r="A27" s="106">
        <v>65359</v>
      </c>
      <c r="B27" s="107" t="s">
        <v>449</v>
      </c>
      <c r="C27" s="109">
        <v>0</v>
      </c>
      <c r="D27" s="283" t="s">
        <v>450</v>
      </c>
      <c r="E27" s="113"/>
      <c r="F27" s="105"/>
    </row>
    <row r="28" spans="1:6" ht="20.100000000000001" customHeight="1" thickBot="1" x14ac:dyDescent="0.25">
      <c r="A28" s="106">
        <v>65409</v>
      </c>
      <c r="B28" s="107" t="s">
        <v>451</v>
      </c>
      <c r="C28" s="109">
        <v>0</v>
      </c>
      <c r="D28" s="284"/>
      <c r="E28" s="113"/>
      <c r="F28" s="105"/>
    </row>
    <row r="29" spans="1:6" ht="20.100000000000001" customHeight="1" x14ac:dyDescent="0.2">
      <c r="A29" s="106">
        <v>68353</v>
      </c>
      <c r="B29" s="107" t="s">
        <v>452</v>
      </c>
      <c r="C29" s="106">
        <v>59758</v>
      </c>
      <c r="D29" s="111" t="s">
        <v>453</v>
      </c>
      <c r="E29" s="105"/>
      <c r="F29" s="105"/>
    </row>
    <row r="30" spans="1:6" ht="20.100000000000001" customHeight="1" x14ac:dyDescent="0.2">
      <c r="A30" s="106">
        <v>75556</v>
      </c>
      <c r="B30" s="107" t="s">
        <v>454</v>
      </c>
      <c r="C30" s="105">
        <v>0</v>
      </c>
      <c r="D30" s="114" t="s">
        <v>455</v>
      </c>
      <c r="E30" s="105"/>
      <c r="F30" s="105"/>
    </row>
    <row r="31" spans="1:6" ht="20.100000000000001" customHeight="1" x14ac:dyDescent="0.2">
      <c r="A31" s="106">
        <v>77958</v>
      </c>
      <c r="B31" s="107" t="s">
        <v>456</v>
      </c>
      <c r="C31" s="110">
        <v>39701</v>
      </c>
      <c r="D31" s="107" t="s">
        <v>457</v>
      </c>
      <c r="E31" s="105"/>
      <c r="F31" s="105"/>
    </row>
    <row r="32" spans="1:6" ht="20.100000000000001" customHeight="1" x14ac:dyDescent="0.2">
      <c r="A32" s="106">
        <v>78204</v>
      </c>
      <c r="B32" s="107" t="s">
        <v>458</v>
      </c>
      <c r="C32" s="105">
        <v>0</v>
      </c>
      <c r="D32" s="105"/>
      <c r="E32" s="105"/>
      <c r="F32" s="105"/>
    </row>
    <row r="33" spans="1:6" ht="30" customHeight="1" x14ac:dyDescent="0.2">
      <c r="A33" s="106">
        <v>78253</v>
      </c>
      <c r="B33" s="107" t="s">
        <v>459</v>
      </c>
      <c r="C33" s="105"/>
      <c r="D33" s="105"/>
      <c r="E33" s="105"/>
      <c r="F33" s="105"/>
    </row>
    <row r="34" spans="1:6" ht="20.100000000000001" customHeight="1" x14ac:dyDescent="0.2">
      <c r="A34" s="106">
        <v>79509</v>
      </c>
      <c r="B34" s="107" t="s">
        <v>460</v>
      </c>
      <c r="C34" s="105">
        <v>0</v>
      </c>
      <c r="D34" s="105"/>
      <c r="E34" s="105"/>
      <c r="F34" s="105"/>
    </row>
    <row r="35" spans="1:6" ht="20.100000000000001" customHeight="1" thickBot="1" x14ac:dyDescent="0.25">
      <c r="A35" s="115"/>
      <c r="B35" s="116"/>
      <c r="C35" s="116"/>
      <c r="D35" s="116"/>
      <c r="E35" s="116"/>
      <c r="F35" s="117"/>
    </row>
  </sheetData>
  <mergeCells count="5">
    <mergeCell ref="E2:F2"/>
    <mergeCell ref="E15:F16"/>
    <mergeCell ref="D18:D19"/>
    <mergeCell ref="D24:D25"/>
    <mergeCell ref="D27:D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2:C110"/>
  <sheetViews>
    <sheetView view="pageBreakPreview" topLeftCell="A28" zoomScaleNormal="100" zoomScaleSheetLayoutView="100" workbookViewId="0">
      <selection activeCell="I74" sqref="I74"/>
    </sheetView>
  </sheetViews>
  <sheetFormatPr defaultRowHeight="12.75" x14ac:dyDescent="0.2"/>
  <cols>
    <col min="1" max="1" width="74.5" customWidth="1"/>
    <col min="2" max="2" width="12" customWidth="1"/>
    <col min="3" max="3" width="9" style="118"/>
    <col min="257" max="257" width="74.5" customWidth="1"/>
    <col min="258" max="258" width="12" customWidth="1"/>
    <col min="513" max="513" width="74.5" customWidth="1"/>
    <col min="514" max="514" width="12" customWidth="1"/>
    <col min="769" max="769" width="74.5" customWidth="1"/>
    <col min="770" max="770" width="12" customWidth="1"/>
    <col min="1025" max="1025" width="74.5" customWidth="1"/>
    <col min="1026" max="1026" width="12" customWidth="1"/>
    <col min="1281" max="1281" width="74.5" customWidth="1"/>
    <col min="1282" max="1282" width="12" customWidth="1"/>
    <col min="1537" max="1537" width="74.5" customWidth="1"/>
    <col min="1538" max="1538" width="12" customWidth="1"/>
    <col min="1793" max="1793" width="74.5" customWidth="1"/>
    <col min="1794" max="1794" width="12" customWidth="1"/>
    <col min="2049" max="2049" width="74.5" customWidth="1"/>
    <col min="2050" max="2050" width="12" customWidth="1"/>
    <col min="2305" max="2305" width="74.5" customWidth="1"/>
    <col min="2306" max="2306" width="12" customWidth="1"/>
    <col min="2561" max="2561" width="74.5" customWidth="1"/>
    <col min="2562" max="2562" width="12" customWidth="1"/>
    <col min="2817" max="2817" width="74.5" customWidth="1"/>
    <col min="2818" max="2818" width="12" customWidth="1"/>
    <col min="3073" max="3073" width="74.5" customWidth="1"/>
    <col min="3074" max="3074" width="12" customWidth="1"/>
    <col min="3329" max="3329" width="74.5" customWidth="1"/>
    <col min="3330" max="3330" width="12" customWidth="1"/>
    <col min="3585" max="3585" width="74.5" customWidth="1"/>
    <col min="3586" max="3586" width="12" customWidth="1"/>
    <col min="3841" max="3841" width="74.5" customWidth="1"/>
    <col min="3842" max="3842" width="12" customWidth="1"/>
    <col min="4097" max="4097" width="74.5" customWidth="1"/>
    <col min="4098" max="4098" width="12" customWidth="1"/>
    <col min="4353" max="4353" width="74.5" customWidth="1"/>
    <col min="4354" max="4354" width="12" customWidth="1"/>
    <col min="4609" max="4609" width="74.5" customWidth="1"/>
    <col min="4610" max="4610" width="12" customWidth="1"/>
    <col min="4865" max="4865" width="74.5" customWidth="1"/>
    <col min="4866" max="4866" width="12" customWidth="1"/>
    <col min="5121" max="5121" width="74.5" customWidth="1"/>
    <col min="5122" max="5122" width="12" customWidth="1"/>
    <col min="5377" max="5377" width="74.5" customWidth="1"/>
    <col min="5378" max="5378" width="12" customWidth="1"/>
    <col min="5633" max="5633" width="74.5" customWidth="1"/>
    <col min="5634" max="5634" width="12" customWidth="1"/>
    <col min="5889" max="5889" width="74.5" customWidth="1"/>
    <col min="5890" max="5890" width="12" customWidth="1"/>
    <col min="6145" max="6145" width="74.5" customWidth="1"/>
    <col min="6146" max="6146" width="12" customWidth="1"/>
    <col min="6401" max="6401" width="74.5" customWidth="1"/>
    <col min="6402" max="6402" width="12" customWidth="1"/>
    <col min="6657" max="6657" width="74.5" customWidth="1"/>
    <col min="6658" max="6658" width="12" customWidth="1"/>
    <col min="6913" max="6913" width="74.5" customWidth="1"/>
    <col min="6914" max="6914" width="12" customWidth="1"/>
    <col min="7169" max="7169" width="74.5" customWidth="1"/>
    <col min="7170" max="7170" width="12" customWidth="1"/>
    <col min="7425" max="7425" width="74.5" customWidth="1"/>
    <col min="7426" max="7426" width="12" customWidth="1"/>
    <col min="7681" max="7681" width="74.5" customWidth="1"/>
    <col min="7682" max="7682" width="12" customWidth="1"/>
    <col min="7937" max="7937" width="74.5" customWidth="1"/>
    <col min="7938" max="7938" width="12" customWidth="1"/>
    <col min="8193" max="8193" width="74.5" customWidth="1"/>
    <col min="8194" max="8194" width="12" customWidth="1"/>
    <col min="8449" max="8449" width="74.5" customWidth="1"/>
    <col min="8450" max="8450" width="12" customWidth="1"/>
    <col min="8705" max="8705" width="74.5" customWidth="1"/>
    <col min="8706" max="8706" width="12" customWidth="1"/>
    <col min="8961" max="8961" width="74.5" customWidth="1"/>
    <col min="8962" max="8962" width="12" customWidth="1"/>
    <col min="9217" max="9217" width="74.5" customWidth="1"/>
    <col min="9218" max="9218" width="12" customWidth="1"/>
    <col min="9473" max="9473" width="74.5" customWidth="1"/>
    <col min="9474" max="9474" width="12" customWidth="1"/>
    <col min="9729" max="9729" width="74.5" customWidth="1"/>
    <col min="9730" max="9730" width="12" customWidth="1"/>
    <col min="9985" max="9985" width="74.5" customWidth="1"/>
    <col min="9986" max="9986" width="12" customWidth="1"/>
    <col min="10241" max="10241" width="74.5" customWidth="1"/>
    <col min="10242" max="10242" width="12" customWidth="1"/>
    <col min="10497" max="10497" width="74.5" customWidth="1"/>
    <col min="10498" max="10498" width="12" customWidth="1"/>
    <col min="10753" max="10753" width="74.5" customWidth="1"/>
    <col min="10754" max="10754" width="12" customWidth="1"/>
    <col min="11009" max="11009" width="74.5" customWidth="1"/>
    <col min="11010" max="11010" width="12" customWidth="1"/>
    <col min="11265" max="11265" width="74.5" customWidth="1"/>
    <col min="11266" max="11266" width="12" customWidth="1"/>
    <col min="11521" max="11521" width="74.5" customWidth="1"/>
    <col min="11522" max="11522" width="12" customWidth="1"/>
    <col min="11777" max="11777" width="74.5" customWidth="1"/>
    <col min="11778" max="11778" width="12" customWidth="1"/>
    <col min="12033" max="12033" width="74.5" customWidth="1"/>
    <col min="12034" max="12034" width="12" customWidth="1"/>
    <col min="12289" max="12289" width="74.5" customWidth="1"/>
    <col min="12290" max="12290" width="12" customWidth="1"/>
    <col min="12545" max="12545" width="74.5" customWidth="1"/>
    <col min="12546" max="12546" width="12" customWidth="1"/>
    <col min="12801" max="12801" width="74.5" customWidth="1"/>
    <col min="12802" max="12802" width="12" customWidth="1"/>
    <col min="13057" max="13057" width="74.5" customWidth="1"/>
    <col min="13058" max="13058" width="12" customWidth="1"/>
    <col min="13313" max="13313" width="74.5" customWidth="1"/>
    <col min="13314" max="13314" width="12" customWidth="1"/>
    <col min="13569" max="13569" width="74.5" customWidth="1"/>
    <col min="13570" max="13570" width="12" customWidth="1"/>
    <col min="13825" max="13825" width="74.5" customWidth="1"/>
    <col min="13826" max="13826" width="12" customWidth="1"/>
    <col min="14081" max="14081" width="74.5" customWidth="1"/>
    <col min="14082" max="14082" width="12" customWidth="1"/>
    <col min="14337" max="14337" width="74.5" customWidth="1"/>
    <col min="14338" max="14338" width="12" customWidth="1"/>
    <col min="14593" max="14593" width="74.5" customWidth="1"/>
    <col min="14594" max="14594" width="12" customWidth="1"/>
    <col min="14849" max="14849" width="74.5" customWidth="1"/>
    <col min="14850" max="14850" width="12" customWidth="1"/>
    <col min="15105" max="15105" width="74.5" customWidth="1"/>
    <col min="15106" max="15106" width="12" customWidth="1"/>
    <col min="15361" max="15361" width="74.5" customWidth="1"/>
    <col min="15362" max="15362" width="12" customWidth="1"/>
    <col min="15617" max="15617" width="74.5" customWidth="1"/>
    <col min="15618" max="15618" width="12" customWidth="1"/>
    <col min="15873" max="15873" width="74.5" customWidth="1"/>
    <col min="15874" max="15874" width="12" customWidth="1"/>
    <col min="16129" max="16129" width="74.5" customWidth="1"/>
    <col min="16130" max="16130" width="12" customWidth="1"/>
  </cols>
  <sheetData>
    <row r="2" spans="1:2" ht="13.5" thickBot="1" x14ac:dyDescent="0.25">
      <c r="A2" s="285" t="s">
        <v>461</v>
      </c>
      <c r="B2" s="285"/>
    </row>
    <row r="3" spans="1:2" x14ac:dyDescent="0.2">
      <c r="A3" s="286"/>
      <c r="B3" s="287"/>
    </row>
    <row r="4" spans="1:2" x14ac:dyDescent="0.2">
      <c r="A4" s="119" t="s">
        <v>245</v>
      </c>
      <c r="B4" s="120">
        <v>185</v>
      </c>
    </row>
    <row r="5" spans="1:2" ht="13.5" thickBot="1" x14ac:dyDescent="0.25">
      <c r="A5" s="121" t="s">
        <v>462</v>
      </c>
      <c r="B5" s="122">
        <v>180</v>
      </c>
    </row>
    <row r="6" spans="1:2" ht="13.5" thickBot="1" x14ac:dyDescent="0.25">
      <c r="A6" s="123" t="s">
        <v>463</v>
      </c>
      <c r="B6" s="124"/>
    </row>
    <row r="7" spans="1:2" x14ac:dyDescent="0.2">
      <c r="A7" s="125" t="s">
        <v>464</v>
      </c>
      <c r="B7" s="126">
        <v>165</v>
      </c>
    </row>
    <row r="8" spans="1:2" x14ac:dyDescent="0.2">
      <c r="A8" s="119" t="s">
        <v>465</v>
      </c>
      <c r="B8" s="120">
        <v>163</v>
      </c>
    </row>
    <row r="9" spans="1:2" x14ac:dyDescent="0.2">
      <c r="A9" s="119" t="s">
        <v>466</v>
      </c>
      <c r="B9" s="120">
        <v>160</v>
      </c>
    </row>
    <row r="10" spans="1:2" x14ac:dyDescent="0.2">
      <c r="A10" s="119" t="s">
        <v>467</v>
      </c>
      <c r="B10" s="120">
        <v>155</v>
      </c>
    </row>
    <row r="11" spans="1:2" ht="15" x14ac:dyDescent="0.25">
      <c r="A11" s="127" t="s">
        <v>145</v>
      </c>
      <c r="B11" s="120">
        <v>170</v>
      </c>
    </row>
    <row r="12" spans="1:2" x14ac:dyDescent="0.2">
      <c r="A12" s="119" t="s">
        <v>146</v>
      </c>
      <c r="B12" s="120">
        <v>180</v>
      </c>
    </row>
    <row r="13" spans="1:2" x14ac:dyDescent="0.2">
      <c r="A13" s="119" t="s">
        <v>468</v>
      </c>
      <c r="B13" s="120">
        <v>170</v>
      </c>
    </row>
    <row r="14" spans="1:2" x14ac:dyDescent="0.2">
      <c r="A14" s="119" t="s">
        <v>155</v>
      </c>
      <c r="B14" s="120">
        <v>170</v>
      </c>
    </row>
    <row r="15" spans="1:2" x14ac:dyDescent="0.2">
      <c r="A15" s="128" t="s">
        <v>469</v>
      </c>
      <c r="B15" s="120"/>
    </row>
    <row r="16" spans="1:2" x14ac:dyDescent="0.2">
      <c r="A16" s="119" t="s">
        <v>464</v>
      </c>
      <c r="B16" s="120">
        <v>115</v>
      </c>
    </row>
    <row r="17" spans="1:2" x14ac:dyDescent="0.2">
      <c r="A17" s="119" t="s">
        <v>465</v>
      </c>
      <c r="B17" s="120">
        <v>110</v>
      </c>
    </row>
    <row r="18" spans="1:2" ht="13.5" thickBot="1" x14ac:dyDescent="0.25">
      <c r="A18" s="121" t="s">
        <v>466</v>
      </c>
      <c r="B18" s="122">
        <v>100</v>
      </c>
    </row>
    <row r="19" spans="1:2" ht="13.5" thickBot="1" x14ac:dyDescent="0.25">
      <c r="A19" s="123" t="s">
        <v>162</v>
      </c>
      <c r="B19" s="124"/>
    </row>
    <row r="20" spans="1:2" x14ac:dyDescent="0.2">
      <c r="A20" s="125" t="s">
        <v>464</v>
      </c>
      <c r="B20" s="126">
        <v>115</v>
      </c>
    </row>
    <row r="21" spans="1:2" x14ac:dyDescent="0.2">
      <c r="A21" s="119" t="s">
        <v>465</v>
      </c>
      <c r="B21" s="120">
        <v>105</v>
      </c>
    </row>
    <row r="22" spans="1:2" ht="13.5" thickBot="1" x14ac:dyDescent="0.25">
      <c r="A22" s="121" t="s">
        <v>466</v>
      </c>
      <c r="B22" s="122">
        <v>95</v>
      </c>
    </row>
    <row r="23" spans="1:2" ht="13.5" thickBot="1" x14ac:dyDescent="0.25">
      <c r="A23" s="123" t="s">
        <v>470</v>
      </c>
      <c r="B23" s="124"/>
    </row>
    <row r="24" spans="1:2" x14ac:dyDescent="0.2">
      <c r="A24" s="183" t="s">
        <v>522</v>
      </c>
      <c r="B24" s="120">
        <v>165</v>
      </c>
    </row>
    <row r="25" spans="1:2" x14ac:dyDescent="0.2">
      <c r="A25" s="125" t="s">
        <v>464</v>
      </c>
      <c r="B25" s="126">
        <v>110</v>
      </c>
    </row>
    <row r="26" spans="1:2" x14ac:dyDescent="0.2">
      <c r="A26" s="119" t="s">
        <v>465</v>
      </c>
      <c r="B26" s="120">
        <v>100</v>
      </c>
    </row>
    <row r="27" spans="1:2" x14ac:dyDescent="0.2">
      <c r="A27" s="119" t="s">
        <v>471</v>
      </c>
      <c r="B27" s="120">
        <v>90</v>
      </c>
    </row>
    <row r="28" spans="1:2" x14ac:dyDescent="0.2">
      <c r="A28" s="174" t="s">
        <v>548</v>
      </c>
      <c r="B28" s="175">
        <f>85+8</f>
        <v>93</v>
      </c>
    </row>
    <row r="29" spans="1:2" x14ac:dyDescent="0.2">
      <c r="A29" s="176" t="s">
        <v>549</v>
      </c>
      <c r="B29" s="175">
        <f>90+8</f>
        <v>98</v>
      </c>
    </row>
    <row r="30" spans="1:2" x14ac:dyDescent="0.2">
      <c r="A30" s="176" t="s">
        <v>550</v>
      </c>
      <c r="B30" s="175">
        <f>100+8</f>
        <v>108</v>
      </c>
    </row>
    <row r="31" spans="1:2" x14ac:dyDescent="0.2">
      <c r="A31" s="176" t="s">
        <v>551</v>
      </c>
      <c r="B31" s="175">
        <f>110+8</f>
        <v>118</v>
      </c>
    </row>
    <row r="32" spans="1:2" x14ac:dyDescent="0.2">
      <c r="A32" s="119" t="s">
        <v>466</v>
      </c>
      <c r="B32" s="120">
        <v>85</v>
      </c>
    </row>
    <row r="33" spans="1:3" s="152" customFormat="1" x14ac:dyDescent="0.2">
      <c r="A33" s="149" t="s">
        <v>429</v>
      </c>
      <c r="B33" s="150">
        <v>170</v>
      </c>
      <c r="C33" s="151"/>
    </row>
    <row r="34" spans="1:3" s="152" customFormat="1" x14ac:dyDescent="0.2">
      <c r="A34" s="149" t="s">
        <v>431</v>
      </c>
      <c r="B34" s="150">
        <v>165</v>
      </c>
      <c r="C34" s="151"/>
    </row>
    <row r="35" spans="1:3" s="152" customFormat="1" ht="13.5" thickBot="1" x14ac:dyDescent="0.25">
      <c r="A35" s="153" t="s">
        <v>275</v>
      </c>
      <c r="B35" s="154">
        <v>140</v>
      </c>
      <c r="C35" s="151"/>
    </row>
    <row r="36" spans="1:3" ht="13.5" thickBot="1" x14ac:dyDescent="0.25">
      <c r="A36" s="123" t="s">
        <v>472</v>
      </c>
      <c r="B36" s="124"/>
    </row>
    <row r="37" spans="1:3" x14ac:dyDescent="0.2">
      <c r="A37" s="125" t="s">
        <v>464</v>
      </c>
      <c r="B37" s="126">
        <v>140</v>
      </c>
    </row>
    <row r="38" spans="1:3" x14ac:dyDescent="0.2">
      <c r="A38" s="119" t="s">
        <v>465</v>
      </c>
      <c r="B38" s="120">
        <v>135</v>
      </c>
    </row>
    <row r="39" spans="1:3" x14ac:dyDescent="0.2">
      <c r="A39" s="119" t="s">
        <v>466</v>
      </c>
      <c r="B39" s="120">
        <v>130</v>
      </c>
    </row>
    <row r="40" spans="1:3" x14ac:dyDescent="0.2">
      <c r="A40" s="119" t="s">
        <v>467</v>
      </c>
      <c r="B40" s="120">
        <v>125</v>
      </c>
    </row>
    <row r="41" spans="1:3" ht="16.5" thickBot="1" x14ac:dyDescent="0.3">
      <c r="A41" s="129" t="s">
        <v>473</v>
      </c>
      <c r="B41" s="130"/>
    </row>
    <row r="42" spans="1:3" ht="13.5" thickBot="1" x14ac:dyDescent="0.25">
      <c r="A42" s="123" t="s">
        <v>474</v>
      </c>
      <c r="B42" s="124"/>
    </row>
    <row r="43" spans="1:3" x14ac:dyDescent="0.2">
      <c r="A43" s="125" t="s">
        <v>464</v>
      </c>
      <c r="B43" s="126">
        <v>150</v>
      </c>
    </row>
    <row r="44" spans="1:3" x14ac:dyDescent="0.2">
      <c r="A44" s="119" t="s">
        <v>465</v>
      </c>
      <c r="B44" s="120">
        <v>140</v>
      </c>
    </row>
    <row r="45" spans="1:3" ht="13.5" thickBot="1" x14ac:dyDescent="0.25">
      <c r="A45" s="131" t="s">
        <v>466</v>
      </c>
      <c r="B45" s="132">
        <v>130</v>
      </c>
    </row>
    <row r="46" spans="1:3" x14ac:dyDescent="0.2">
      <c r="A46" s="133" t="s">
        <v>475</v>
      </c>
      <c r="B46" s="287"/>
    </row>
    <row r="47" spans="1:3" ht="13.5" thickBot="1" x14ac:dyDescent="0.25">
      <c r="A47" s="134" t="s">
        <v>476</v>
      </c>
      <c r="B47" s="288"/>
    </row>
    <row r="48" spans="1:3" x14ac:dyDescent="0.2">
      <c r="A48" s="125" t="s">
        <v>464</v>
      </c>
      <c r="B48" s="135">
        <v>120</v>
      </c>
    </row>
    <row r="49" spans="1:2" x14ac:dyDescent="0.2">
      <c r="A49" s="119" t="s">
        <v>465</v>
      </c>
      <c r="B49" s="120">
        <v>110</v>
      </c>
    </row>
    <row r="50" spans="1:2" ht="13.5" thickBot="1" x14ac:dyDescent="0.25">
      <c r="A50" s="121" t="s">
        <v>466</v>
      </c>
      <c r="B50" s="122">
        <v>100</v>
      </c>
    </row>
    <row r="51" spans="1:2" ht="13.5" thickBot="1" x14ac:dyDescent="0.25">
      <c r="A51" s="123" t="s">
        <v>477</v>
      </c>
      <c r="B51" s="124"/>
    </row>
    <row r="52" spans="1:2" x14ac:dyDescent="0.2">
      <c r="A52" s="125" t="s">
        <v>464</v>
      </c>
      <c r="B52" s="126">
        <v>110</v>
      </c>
    </row>
    <row r="53" spans="1:2" x14ac:dyDescent="0.2">
      <c r="A53" s="119" t="s">
        <v>465</v>
      </c>
      <c r="B53" s="120">
        <v>100</v>
      </c>
    </row>
    <row r="54" spans="1:2" x14ac:dyDescent="0.2">
      <c r="A54" s="119" t="s">
        <v>471</v>
      </c>
      <c r="B54" s="120">
        <v>90</v>
      </c>
    </row>
    <row r="55" spans="1:2" x14ac:dyDescent="0.2">
      <c r="A55" s="119" t="s">
        <v>466</v>
      </c>
      <c r="B55" s="120">
        <v>85</v>
      </c>
    </row>
    <row r="56" spans="1:2" ht="15" x14ac:dyDescent="0.25">
      <c r="A56" s="289" t="s">
        <v>478</v>
      </c>
      <c r="B56" s="290"/>
    </row>
    <row r="57" spans="1:2" x14ac:dyDescent="0.2">
      <c r="A57" s="119" t="s">
        <v>479</v>
      </c>
      <c r="B57" s="120"/>
    </row>
    <row r="58" spans="1:2" x14ac:dyDescent="0.2">
      <c r="A58" s="174" t="s">
        <v>464</v>
      </c>
      <c r="B58" s="175">
        <f>200+12</f>
        <v>212</v>
      </c>
    </row>
    <row r="59" spans="1:2" x14ac:dyDescent="0.2">
      <c r="A59" s="174" t="s">
        <v>465</v>
      </c>
      <c r="B59" s="175">
        <f>190+12</f>
        <v>202</v>
      </c>
    </row>
    <row r="60" spans="1:2" ht="13.5" thickBot="1" x14ac:dyDescent="0.25">
      <c r="A60" s="177" t="s">
        <v>466</v>
      </c>
      <c r="B60" s="178">
        <f>180+12</f>
        <v>192</v>
      </c>
    </row>
    <row r="61" spans="1:2" x14ac:dyDescent="0.2">
      <c r="A61" s="136" t="s">
        <v>480</v>
      </c>
      <c r="B61" s="179"/>
    </row>
    <row r="62" spans="1:2" ht="13.5" thickBot="1" x14ac:dyDescent="0.25">
      <c r="A62" s="137" t="s">
        <v>481</v>
      </c>
      <c r="B62" s="180"/>
    </row>
    <row r="63" spans="1:2" x14ac:dyDescent="0.2">
      <c r="A63" s="181" t="s">
        <v>464</v>
      </c>
      <c r="B63" s="182">
        <f>190+12</f>
        <v>202</v>
      </c>
    </row>
    <row r="64" spans="1:2" x14ac:dyDescent="0.2">
      <c r="A64" s="174" t="s">
        <v>465</v>
      </c>
      <c r="B64" s="175">
        <f>180+12</f>
        <v>192</v>
      </c>
    </row>
    <row r="65" spans="1:2" ht="13.5" thickBot="1" x14ac:dyDescent="0.25">
      <c r="A65" s="177" t="s">
        <v>466</v>
      </c>
      <c r="B65" s="178">
        <v>170</v>
      </c>
    </row>
    <row r="66" spans="1:2" ht="13.5" thickBot="1" x14ac:dyDescent="0.25">
      <c r="A66" s="123" t="s">
        <v>482</v>
      </c>
      <c r="B66" s="124"/>
    </row>
    <row r="67" spans="1:2" x14ac:dyDescent="0.2">
      <c r="A67" s="125" t="s">
        <v>464</v>
      </c>
      <c r="B67" s="182">
        <f>185+12</f>
        <v>197</v>
      </c>
    </row>
    <row r="68" spans="1:2" x14ac:dyDescent="0.2">
      <c r="A68" s="119" t="s">
        <v>465</v>
      </c>
      <c r="B68" s="120">
        <f>175+12</f>
        <v>187</v>
      </c>
    </row>
    <row r="69" spans="1:2" ht="13.5" thickBot="1" x14ac:dyDescent="0.25">
      <c r="A69" s="121" t="s">
        <v>466</v>
      </c>
      <c r="B69" s="122">
        <f>165+12</f>
        <v>177</v>
      </c>
    </row>
    <row r="70" spans="1:2" ht="13.5" thickBot="1" x14ac:dyDescent="0.25">
      <c r="A70" s="123" t="s">
        <v>483</v>
      </c>
      <c r="B70" s="124"/>
    </row>
    <row r="71" spans="1:2" x14ac:dyDescent="0.2">
      <c r="A71" s="125" t="s">
        <v>464</v>
      </c>
      <c r="B71" s="126">
        <v>140</v>
      </c>
    </row>
    <row r="72" spans="1:2" x14ac:dyDescent="0.2">
      <c r="A72" s="119" t="s">
        <v>465</v>
      </c>
      <c r="B72" s="120">
        <v>130</v>
      </c>
    </row>
    <row r="73" spans="1:2" ht="13.5" thickBot="1" x14ac:dyDescent="0.25">
      <c r="A73" s="121" t="s">
        <v>466</v>
      </c>
      <c r="B73" s="122">
        <v>120</v>
      </c>
    </row>
    <row r="74" spans="1:2" ht="13.5" thickBot="1" x14ac:dyDescent="0.25">
      <c r="A74" s="123" t="s">
        <v>484</v>
      </c>
      <c r="B74" s="124"/>
    </row>
    <row r="75" spans="1:2" x14ac:dyDescent="0.2">
      <c r="A75" s="125" t="s">
        <v>464</v>
      </c>
      <c r="B75" s="139">
        <v>115</v>
      </c>
    </row>
    <row r="76" spans="1:2" x14ac:dyDescent="0.2">
      <c r="A76" s="119" t="s">
        <v>465</v>
      </c>
      <c r="B76" s="140">
        <v>105</v>
      </c>
    </row>
    <row r="77" spans="1:2" x14ac:dyDescent="0.2">
      <c r="A77" s="119" t="s">
        <v>471</v>
      </c>
      <c r="B77" s="140">
        <v>95</v>
      </c>
    </row>
    <row r="78" spans="1:2" x14ac:dyDescent="0.2">
      <c r="A78" s="119" t="s">
        <v>466</v>
      </c>
      <c r="B78" s="140">
        <v>90</v>
      </c>
    </row>
    <row r="79" spans="1:2" x14ac:dyDescent="0.2">
      <c r="A79" s="141" t="s">
        <v>485</v>
      </c>
      <c r="B79" s="142"/>
    </row>
    <row r="80" spans="1:2" x14ac:dyDescent="0.2">
      <c r="A80" s="119" t="s">
        <v>464</v>
      </c>
      <c r="B80" s="120">
        <v>150</v>
      </c>
    </row>
    <row r="81" spans="1:3" x14ac:dyDescent="0.2">
      <c r="A81" s="119" t="s">
        <v>465</v>
      </c>
      <c r="B81" s="120">
        <v>140</v>
      </c>
    </row>
    <row r="82" spans="1:3" s="143" customFormat="1" x14ac:dyDescent="0.2">
      <c r="A82" s="119" t="s">
        <v>466</v>
      </c>
      <c r="B82" s="120">
        <v>130</v>
      </c>
      <c r="C82" s="118"/>
    </row>
    <row r="83" spans="1:3" s="143" customFormat="1" hidden="1" x14ac:dyDescent="0.2">
      <c r="A83" s="141" t="s">
        <v>486</v>
      </c>
      <c r="B83" s="142"/>
      <c r="C83" s="118"/>
    </row>
    <row r="84" spans="1:3" s="143" customFormat="1" hidden="1" x14ac:dyDescent="0.2">
      <c r="A84" s="144" t="s">
        <v>487</v>
      </c>
      <c r="B84" s="120"/>
      <c r="C84" s="118"/>
    </row>
    <row r="85" spans="1:3" s="143" customFormat="1" hidden="1" x14ac:dyDescent="0.2">
      <c r="A85" s="119" t="s">
        <v>464</v>
      </c>
      <c r="B85" s="120">
        <v>65</v>
      </c>
      <c r="C85" s="118"/>
    </row>
    <row r="86" spans="1:3" s="143" customFormat="1" hidden="1" x14ac:dyDescent="0.2">
      <c r="A86" s="119" t="s">
        <v>465</v>
      </c>
      <c r="B86" s="120">
        <v>65</v>
      </c>
      <c r="C86" s="118"/>
    </row>
    <row r="87" spans="1:3" s="143" customFormat="1" hidden="1" x14ac:dyDescent="0.2">
      <c r="A87" s="119" t="s">
        <v>471</v>
      </c>
      <c r="B87" s="120">
        <v>65</v>
      </c>
      <c r="C87" s="118"/>
    </row>
    <row r="88" spans="1:3" s="143" customFormat="1" hidden="1" x14ac:dyDescent="0.2">
      <c r="A88" s="119" t="s">
        <v>466</v>
      </c>
      <c r="B88" s="120">
        <v>65</v>
      </c>
      <c r="C88" s="118"/>
    </row>
    <row r="89" spans="1:3" s="143" customFormat="1" x14ac:dyDescent="0.2">
      <c r="A89" s="141" t="s">
        <v>488</v>
      </c>
      <c r="B89" s="142"/>
      <c r="C89" s="118"/>
    </row>
    <row r="90" spans="1:3" s="143" customFormat="1" x14ac:dyDescent="0.2">
      <c r="A90" s="119" t="s">
        <v>489</v>
      </c>
      <c r="B90" s="120">
        <v>90</v>
      </c>
      <c r="C90" s="118"/>
    </row>
    <row r="91" spans="1:3" s="143" customFormat="1" x14ac:dyDescent="0.2">
      <c r="A91" s="119" t="s">
        <v>471</v>
      </c>
      <c r="B91" s="120">
        <v>80</v>
      </c>
      <c r="C91" s="118"/>
    </row>
    <row r="92" spans="1:3" s="143" customFormat="1" x14ac:dyDescent="0.2">
      <c r="A92" s="119" t="s">
        <v>466</v>
      </c>
      <c r="B92" s="120">
        <v>70</v>
      </c>
      <c r="C92" s="118"/>
    </row>
    <row r="93" spans="1:3" s="143" customFormat="1" x14ac:dyDescent="0.2">
      <c r="A93" s="141" t="s">
        <v>490</v>
      </c>
      <c r="B93" s="142"/>
      <c r="C93" s="118"/>
    </row>
    <row r="94" spans="1:3" s="143" customFormat="1" x14ac:dyDescent="0.2">
      <c r="A94" s="119" t="s">
        <v>491</v>
      </c>
      <c r="B94" s="120">
        <v>72</v>
      </c>
      <c r="C94" s="118"/>
    </row>
    <row r="95" spans="1:3" s="143" customFormat="1" x14ac:dyDescent="0.2">
      <c r="A95" s="119" t="s">
        <v>492</v>
      </c>
      <c r="B95" s="120">
        <v>70</v>
      </c>
      <c r="C95" s="118"/>
    </row>
    <row r="96" spans="1:3" s="143" customFormat="1" x14ac:dyDescent="0.2">
      <c r="A96" s="119" t="s">
        <v>493</v>
      </c>
      <c r="B96" s="120"/>
      <c r="C96" s="118"/>
    </row>
    <row r="97" spans="1:3" x14ac:dyDescent="0.2">
      <c r="A97" s="119" t="s">
        <v>494</v>
      </c>
      <c r="B97" s="120">
        <v>63</v>
      </c>
    </row>
    <row r="98" spans="1:3" x14ac:dyDescent="0.2">
      <c r="A98" s="119" t="s">
        <v>495</v>
      </c>
      <c r="B98" s="120">
        <v>57</v>
      </c>
    </row>
    <row r="99" spans="1:3" x14ac:dyDescent="0.2">
      <c r="A99" s="119" t="s">
        <v>496</v>
      </c>
      <c r="B99" s="120">
        <v>68</v>
      </c>
    </row>
    <row r="100" spans="1:3" x14ac:dyDescent="0.2">
      <c r="A100" s="119" t="s">
        <v>531</v>
      </c>
      <c r="B100" s="120">
        <v>67</v>
      </c>
    </row>
    <row r="101" spans="1:3" ht="13.5" thickBot="1" x14ac:dyDescent="0.25">
      <c r="A101" s="121" t="s">
        <v>497</v>
      </c>
      <c r="B101" s="122">
        <v>77</v>
      </c>
    </row>
    <row r="102" spans="1:3" ht="13.5" thickBot="1" x14ac:dyDescent="0.25">
      <c r="A102" s="123" t="s">
        <v>498</v>
      </c>
      <c r="B102" s="124"/>
    </row>
    <row r="103" spans="1:3" x14ac:dyDescent="0.2">
      <c r="A103" s="125" t="s">
        <v>464</v>
      </c>
      <c r="B103" s="126">
        <v>66</v>
      </c>
    </row>
    <row r="104" spans="1:3" x14ac:dyDescent="0.2">
      <c r="A104" s="119" t="s">
        <v>465</v>
      </c>
      <c r="B104" s="120">
        <v>66</v>
      </c>
    </row>
    <row r="105" spans="1:3" x14ac:dyDescent="0.2">
      <c r="A105" s="119" t="s">
        <v>466</v>
      </c>
      <c r="B105" s="120">
        <v>66</v>
      </c>
    </row>
    <row r="106" spans="1:3" ht="13.5" thickBot="1" x14ac:dyDescent="0.25">
      <c r="A106" s="145"/>
      <c r="B106" s="138"/>
    </row>
    <row r="108" spans="1:3" x14ac:dyDescent="0.2">
      <c r="C108" s="118" t="s">
        <v>530</v>
      </c>
    </row>
    <row r="109" spans="1:3" x14ac:dyDescent="0.2">
      <c r="C109" s="118">
        <f>9500*0.146061*B109/100</f>
        <v>0</v>
      </c>
    </row>
    <row r="110" spans="1:3" x14ac:dyDescent="0.2">
      <c r="C110" s="118">
        <f>9500*0.146061*B110/100</f>
        <v>0</v>
      </c>
    </row>
  </sheetData>
  <mergeCells count="4">
    <mergeCell ref="A2:B2"/>
    <mergeCell ref="A3:B3"/>
    <mergeCell ref="B46:B47"/>
    <mergeCell ref="A56:B56"/>
  </mergeCells>
  <pageMargins left="0.7" right="0.7" top="0.75" bottom="0.75" header="0.3" footer="0.3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1369"/>
  <sheetViews>
    <sheetView workbookViewId="0">
      <selection activeCell="P29" sqref="P29"/>
    </sheetView>
  </sheetViews>
  <sheetFormatPr defaultColWidth="7.75" defaultRowHeight="15.75" x14ac:dyDescent="0.25"/>
  <cols>
    <col min="1" max="1" width="16.5" style="81" customWidth="1"/>
    <col min="2" max="2" width="5.5" style="81" customWidth="1"/>
    <col min="3" max="3" width="6" style="81" customWidth="1"/>
    <col min="4" max="4" width="5.125" style="81" customWidth="1"/>
    <col min="5" max="5" width="6.125" style="81" customWidth="1"/>
    <col min="6" max="7" width="5.25" style="81" customWidth="1"/>
    <col min="8" max="8" width="5.875" style="81" customWidth="1"/>
    <col min="9" max="9" width="6.5" style="81" customWidth="1"/>
    <col min="10" max="10" width="6.875" style="81" customWidth="1"/>
    <col min="11" max="256" width="7.75" style="81"/>
    <col min="257" max="257" width="16.5" style="81" customWidth="1"/>
    <col min="258" max="258" width="5.5" style="81" customWidth="1"/>
    <col min="259" max="259" width="6" style="81" customWidth="1"/>
    <col min="260" max="260" width="5.125" style="81" customWidth="1"/>
    <col min="261" max="261" width="6.125" style="81" customWidth="1"/>
    <col min="262" max="263" width="5.25" style="81" customWidth="1"/>
    <col min="264" max="264" width="5.875" style="81" customWidth="1"/>
    <col min="265" max="265" width="6.5" style="81" customWidth="1"/>
    <col min="266" max="266" width="6.875" style="81" customWidth="1"/>
    <col min="267" max="512" width="7.75" style="81"/>
    <col min="513" max="513" width="16.5" style="81" customWidth="1"/>
    <col min="514" max="514" width="5.5" style="81" customWidth="1"/>
    <col min="515" max="515" width="6" style="81" customWidth="1"/>
    <col min="516" max="516" width="5.125" style="81" customWidth="1"/>
    <col min="517" max="517" width="6.125" style="81" customWidth="1"/>
    <col min="518" max="519" width="5.25" style="81" customWidth="1"/>
    <col min="520" max="520" width="5.875" style="81" customWidth="1"/>
    <col min="521" max="521" width="6.5" style="81" customWidth="1"/>
    <col min="522" max="522" width="6.875" style="81" customWidth="1"/>
    <col min="523" max="768" width="7.75" style="81"/>
    <col min="769" max="769" width="16.5" style="81" customWidth="1"/>
    <col min="770" max="770" width="5.5" style="81" customWidth="1"/>
    <col min="771" max="771" width="6" style="81" customWidth="1"/>
    <col min="772" max="772" width="5.125" style="81" customWidth="1"/>
    <col min="773" max="773" width="6.125" style="81" customWidth="1"/>
    <col min="774" max="775" width="5.25" style="81" customWidth="1"/>
    <col min="776" max="776" width="5.875" style="81" customWidth="1"/>
    <col min="777" max="777" width="6.5" style="81" customWidth="1"/>
    <col min="778" max="778" width="6.875" style="81" customWidth="1"/>
    <col min="779" max="1024" width="7.75" style="81"/>
    <col min="1025" max="1025" width="16.5" style="81" customWidth="1"/>
    <col min="1026" max="1026" width="5.5" style="81" customWidth="1"/>
    <col min="1027" max="1027" width="6" style="81" customWidth="1"/>
    <col min="1028" max="1028" width="5.125" style="81" customWidth="1"/>
    <col min="1029" max="1029" width="6.125" style="81" customWidth="1"/>
    <col min="1030" max="1031" width="5.25" style="81" customWidth="1"/>
    <col min="1032" max="1032" width="5.875" style="81" customWidth="1"/>
    <col min="1033" max="1033" width="6.5" style="81" customWidth="1"/>
    <col min="1034" max="1034" width="6.875" style="81" customWidth="1"/>
    <col min="1035" max="1280" width="7.75" style="81"/>
    <col min="1281" max="1281" width="16.5" style="81" customWidth="1"/>
    <col min="1282" max="1282" width="5.5" style="81" customWidth="1"/>
    <col min="1283" max="1283" width="6" style="81" customWidth="1"/>
    <col min="1284" max="1284" width="5.125" style="81" customWidth="1"/>
    <col min="1285" max="1285" width="6.125" style="81" customWidth="1"/>
    <col min="1286" max="1287" width="5.25" style="81" customWidth="1"/>
    <col min="1288" max="1288" width="5.875" style="81" customWidth="1"/>
    <col min="1289" max="1289" width="6.5" style="81" customWidth="1"/>
    <col min="1290" max="1290" width="6.875" style="81" customWidth="1"/>
    <col min="1291" max="1536" width="7.75" style="81"/>
    <col min="1537" max="1537" width="16.5" style="81" customWidth="1"/>
    <col min="1538" max="1538" width="5.5" style="81" customWidth="1"/>
    <col min="1539" max="1539" width="6" style="81" customWidth="1"/>
    <col min="1540" max="1540" width="5.125" style="81" customWidth="1"/>
    <col min="1541" max="1541" width="6.125" style="81" customWidth="1"/>
    <col min="1542" max="1543" width="5.25" style="81" customWidth="1"/>
    <col min="1544" max="1544" width="5.875" style="81" customWidth="1"/>
    <col min="1545" max="1545" width="6.5" style="81" customWidth="1"/>
    <col min="1546" max="1546" width="6.875" style="81" customWidth="1"/>
    <col min="1547" max="1792" width="7.75" style="81"/>
    <col min="1793" max="1793" width="16.5" style="81" customWidth="1"/>
    <col min="1794" max="1794" width="5.5" style="81" customWidth="1"/>
    <col min="1795" max="1795" width="6" style="81" customWidth="1"/>
    <col min="1796" max="1796" width="5.125" style="81" customWidth="1"/>
    <col min="1797" max="1797" width="6.125" style="81" customWidth="1"/>
    <col min="1798" max="1799" width="5.25" style="81" customWidth="1"/>
    <col min="1800" max="1800" width="5.875" style="81" customWidth="1"/>
    <col min="1801" max="1801" width="6.5" style="81" customWidth="1"/>
    <col min="1802" max="1802" width="6.875" style="81" customWidth="1"/>
    <col min="1803" max="2048" width="7.75" style="81"/>
    <col min="2049" max="2049" width="16.5" style="81" customWidth="1"/>
    <col min="2050" max="2050" width="5.5" style="81" customWidth="1"/>
    <col min="2051" max="2051" width="6" style="81" customWidth="1"/>
    <col min="2052" max="2052" width="5.125" style="81" customWidth="1"/>
    <col min="2053" max="2053" width="6.125" style="81" customWidth="1"/>
    <col min="2054" max="2055" width="5.25" style="81" customWidth="1"/>
    <col min="2056" max="2056" width="5.875" style="81" customWidth="1"/>
    <col min="2057" max="2057" width="6.5" style="81" customWidth="1"/>
    <col min="2058" max="2058" width="6.875" style="81" customWidth="1"/>
    <col min="2059" max="2304" width="7.75" style="81"/>
    <col min="2305" max="2305" width="16.5" style="81" customWidth="1"/>
    <col min="2306" max="2306" width="5.5" style="81" customWidth="1"/>
    <col min="2307" max="2307" width="6" style="81" customWidth="1"/>
    <col min="2308" max="2308" width="5.125" style="81" customWidth="1"/>
    <col min="2309" max="2309" width="6.125" style="81" customWidth="1"/>
    <col min="2310" max="2311" width="5.25" style="81" customWidth="1"/>
    <col min="2312" max="2312" width="5.875" style="81" customWidth="1"/>
    <col min="2313" max="2313" width="6.5" style="81" customWidth="1"/>
    <col min="2314" max="2314" width="6.875" style="81" customWidth="1"/>
    <col min="2315" max="2560" width="7.75" style="81"/>
    <col min="2561" max="2561" width="16.5" style="81" customWidth="1"/>
    <col min="2562" max="2562" width="5.5" style="81" customWidth="1"/>
    <col min="2563" max="2563" width="6" style="81" customWidth="1"/>
    <col min="2564" max="2564" width="5.125" style="81" customWidth="1"/>
    <col min="2565" max="2565" width="6.125" style="81" customWidth="1"/>
    <col min="2566" max="2567" width="5.25" style="81" customWidth="1"/>
    <col min="2568" max="2568" width="5.875" style="81" customWidth="1"/>
    <col min="2569" max="2569" width="6.5" style="81" customWidth="1"/>
    <col min="2570" max="2570" width="6.875" style="81" customWidth="1"/>
    <col min="2571" max="2816" width="7.75" style="81"/>
    <col min="2817" max="2817" width="16.5" style="81" customWidth="1"/>
    <col min="2818" max="2818" width="5.5" style="81" customWidth="1"/>
    <col min="2819" max="2819" width="6" style="81" customWidth="1"/>
    <col min="2820" max="2820" width="5.125" style="81" customWidth="1"/>
    <col min="2821" max="2821" width="6.125" style="81" customWidth="1"/>
    <col min="2822" max="2823" width="5.25" style="81" customWidth="1"/>
    <col min="2824" max="2824" width="5.875" style="81" customWidth="1"/>
    <col min="2825" max="2825" width="6.5" style="81" customWidth="1"/>
    <col min="2826" max="2826" width="6.875" style="81" customWidth="1"/>
    <col min="2827" max="3072" width="7.75" style="81"/>
    <col min="3073" max="3073" width="16.5" style="81" customWidth="1"/>
    <col min="3074" max="3074" width="5.5" style="81" customWidth="1"/>
    <col min="3075" max="3075" width="6" style="81" customWidth="1"/>
    <col min="3076" max="3076" width="5.125" style="81" customWidth="1"/>
    <col min="3077" max="3077" width="6.125" style="81" customWidth="1"/>
    <col min="3078" max="3079" width="5.25" style="81" customWidth="1"/>
    <col min="3080" max="3080" width="5.875" style="81" customWidth="1"/>
    <col min="3081" max="3081" width="6.5" style="81" customWidth="1"/>
    <col min="3082" max="3082" width="6.875" style="81" customWidth="1"/>
    <col min="3083" max="3328" width="7.75" style="81"/>
    <col min="3329" max="3329" width="16.5" style="81" customWidth="1"/>
    <col min="3330" max="3330" width="5.5" style="81" customWidth="1"/>
    <col min="3331" max="3331" width="6" style="81" customWidth="1"/>
    <col min="3332" max="3332" width="5.125" style="81" customWidth="1"/>
    <col min="3333" max="3333" width="6.125" style="81" customWidth="1"/>
    <col min="3334" max="3335" width="5.25" style="81" customWidth="1"/>
    <col min="3336" max="3336" width="5.875" style="81" customWidth="1"/>
    <col min="3337" max="3337" width="6.5" style="81" customWidth="1"/>
    <col min="3338" max="3338" width="6.875" style="81" customWidth="1"/>
    <col min="3339" max="3584" width="7.75" style="81"/>
    <col min="3585" max="3585" width="16.5" style="81" customWidth="1"/>
    <col min="3586" max="3586" width="5.5" style="81" customWidth="1"/>
    <col min="3587" max="3587" width="6" style="81" customWidth="1"/>
    <col min="3588" max="3588" width="5.125" style="81" customWidth="1"/>
    <col min="3589" max="3589" width="6.125" style="81" customWidth="1"/>
    <col min="3590" max="3591" width="5.25" style="81" customWidth="1"/>
    <col min="3592" max="3592" width="5.875" style="81" customWidth="1"/>
    <col min="3593" max="3593" width="6.5" style="81" customWidth="1"/>
    <col min="3594" max="3594" width="6.875" style="81" customWidth="1"/>
    <col min="3595" max="3840" width="7.75" style="81"/>
    <col min="3841" max="3841" width="16.5" style="81" customWidth="1"/>
    <col min="3842" max="3842" width="5.5" style="81" customWidth="1"/>
    <col min="3843" max="3843" width="6" style="81" customWidth="1"/>
    <col min="3844" max="3844" width="5.125" style="81" customWidth="1"/>
    <col min="3845" max="3845" width="6.125" style="81" customWidth="1"/>
    <col min="3846" max="3847" width="5.25" style="81" customWidth="1"/>
    <col min="3848" max="3848" width="5.875" style="81" customWidth="1"/>
    <col min="3849" max="3849" width="6.5" style="81" customWidth="1"/>
    <col min="3850" max="3850" width="6.875" style="81" customWidth="1"/>
    <col min="3851" max="4096" width="7.75" style="81"/>
    <col min="4097" max="4097" width="16.5" style="81" customWidth="1"/>
    <col min="4098" max="4098" width="5.5" style="81" customWidth="1"/>
    <col min="4099" max="4099" width="6" style="81" customWidth="1"/>
    <col min="4100" max="4100" width="5.125" style="81" customWidth="1"/>
    <col min="4101" max="4101" width="6.125" style="81" customWidth="1"/>
    <col min="4102" max="4103" width="5.25" style="81" customWidth="1"/>
    <col min="4104" max="4104" width="5.875" style="81" customWidth="1"/>
    <col min="4105" max="4105" width="6.5" style="81" customWidth="1"/>
    <col min="4106" max="4106" width="6.875" style="81" customWidth="1"/>
    <col min="4107" max="4352" width="7.75" style="81"/>
    <col min="4353" max="4353" width="16.5" style="81" customWidth="1"/>
    <col min="4354" max="4354" width="5.5" style="81" customWidth="1"/>
    <col min="4355" max="4355" width="6" style="81" customWidth="1"/>
    <col min="4356" max="4356" width="5.125" style="81" customWidth="1"/>
    <col min="4357" max="4357" width="6.125" style="81" customWidth="1"/>
    <col min="4358" max="4359" width="5.25" style="81" customWidth="1"/>
    <col min="4360" max="4360" width="5.875" style="81" customWidth="1"/>
    <col min="4361" max="4361" width="6.5" style="81" customWidth="1"/>
    <col min="4362" max="4362" width="6.875" style="81" customWidth="1"/>
    <col min="4363" max="4608" width="7.75" style="81"/>
    <col min="4609" max="4609" width="16.5" style="81" customWidth="1"/>
    <col min="4610" max="4610" width="5.5" style="81" customWidth="1"/>
    <col min="4611" max="4611" width="6" style="81" customWidth="1"/>
    <col min="4612" max="4612" width="5.125" style="81" customWidth="1"/>
    <col min="4613" max="4613" width="6.125" style="81" customWidth="1"/>
    <col min="4614" max="4615" width="5.25" style="81" customWidth="1"/>
    <col min="4616" max="4616" width="5.875" style="81" customWidth="1"/>
    <col min="4617" max="4617" width="6.5" style="81" customWidth="1"/>
    <col min="4618" max="4618" width="6.875" style="81" customWidth="1"/>
    <col min="4619" max="4864" width="7.75" style="81"/>
    <col min="4865" max="4865" width="16.5" style="81" customWidth="1"/>
    <col min="4866" max="4866" width="5.5" style="81" customWidth="1"/>
    <col min="4867" max="4867" width="6" style="81" customWidth="1"/>
    <col min="4868" max="4868" width="5.125" style="81" customWidth="1"/>
    <col min="4869" max="4869" width="6.125" style="81" customWidth="1"/>
    <col min="4870" max="4871" width="5.25" style="81" customWidth="1"/>
    <col min="4872" max="4872" width="5.875" style="81" customWidth="1"/>
    <col min="4873" max="4873" width="6.5" style="81" customWidth="1"/>
    <col min="4874" max="4874" width="6.875" style="81" customWidth="1"/>
    <col min="4875" max="5120" width="7.75" style="81"/>
    <col min="5121" max="5121" width="16.5" style="81" customWidth="1"/>
    <col min="5122" max="5122" width="5.5" style="81" customWidth="1"/>
    <col min="5123" max="5123" width="6" style="81" customWidth="1"/>
    <col min="5124" max="5124" width="5.125" style="81" customWidth="1"/>
    <col min="5125" max="5125" width="6.125" style="81" customWidth="1"/>
    <col min="5126" max="5127" width="5.25" style="81" customWidth="1"/>
    <col min="5128" max="5128" width="5.875" style="81" customWidth="1"/>
    <col min="5129" max="5129" width="6.5" style="81" customWidth="1"/>
    <col min="5130" max="5130" width="6.875" style="81" customWidth="1"/>
    <col min="5131" max="5376" width="7.75" style="81"/>
    <col min="5377" max="5377" width="16.5" style="81" customWidth="1"/>
    <col min="5378" max="5378" width="5.5" style="81" customWidth="1"/>
    <col min="5379" max="5379" width="6" style="81" customWidth="1"/>
    <col min="5380" max="5380" width="5.125" style="81" customWidth="1"/>
    <col min="5381" max="5381" width="6.125" style="81" customWidth="1"/>
    <col min="5382" max="5383" width="5.25" style="81" customWidth="1"/>
    <col min="5384" max="5384" width="5.875" style="81" customWidth="1"/>
    <col min="5385" max="5385" width="6.5" style="81" customWidth="1"/>
    <col min="5386" max="5386" width="6.875" style="81" customWidth="1"/>
    <col min="5387" max="5632" width="7.75" style="81"/>
    <col min="5633" max="5633" width="16.5" style="81" customWidth="1"/>
    <col min="5634" max="5634" width="5.5" style="81" customWidth="1"/>
    <col min="5635" max="5635" width="6" style="81" customWidth="1"/>
    <col min="5636" max="5636" width="5.125" style="81" customWidth="1"/>
    <col min="5637" max="5637" width="6.125" style="81" customWidth="1"/>
    <col min="5638" max="5639" width="5.25" style="81" customWidth="1"/>
    <col min="5640" max="5640" width="5.875" style="81" customWidth="1"/>
    <col min="5641" max="5641" width="6.5" style="81" customWidth="1"/>
    <col min="5642" max="5642" width="6.875" style="81" customWidth="1"/>
    <col min="5643" max="5888" width="7.75" style="81"/>
    <col min="5889" max="5889" width="16.5" style="81" customWidth="1"/>
    <col min="5890" max="5890" width="5.5" style="81" customWidth="1"/>
    <col min="5891" max="5891" width="6" style="81" customWidth="1"/>
    <col min="5892" max="5892" width="5.125" style="81" customWidth="1"/>
    <col min="5893" max="5893" width="6.125" style="81" customWidth="1"/>
    <col min="5894" max="5895" width="5.25" style="81" customWidth="1"/>
    <col min="5896" max="5896" width="5.875" style="81" customWidth="1"/>
    <col min="5897" max="5897" width="6.5" style="81" customWidth="1"/>
    <col min="5898" max="5898" width="6.875" style="81" customWidth="1"/>
    <col min="5899" max="6144" width="7.75" style="81"/>
    <col min="6145" max="6145" width="16.5" style="81" customWidth="1"/>
    <col min="6146" max="6146" width="5.5" style="81" customWidth="1"/>
    <col min="6147" max="6147" width="6" style="81" customWidth="1"/>
    <col min="6148" max="6148" width="5.125" style="81" customWidth="1"/>
    <col min="6149" max="6149" width="6.125" style="81" customWidth="1"/>
    <col min="6150" max="6151" width="5.25" style="81" customWidth="1"/>
    <col min="6152" max="6152" width="5.875" style="81" customWidth="1"/>
    <col min="6153" max="6153" width="6.5" style="81" customWidth="1"/>
    <col min="6154" max="6154" width="6.875" style="81" customWidth="1"/>
    <col min="6155" max="6400" width="7.75" style="81"/>
    <col min="6401" max="6401" width="16.5" style="81" customWidth="1"/>
    <col min="6402" max="6402" width="5.5" style="81" customWidth="1"/>
    <col min="6403" max="6403" width="6" style="81" customWidth="1"/>
    <col min="6404" max="6404" width="5.125" style="81" customWidth="1"/>
    <col min="6405" max="6405" width="6.125" style="81" customWidth="1"/>
    <col min="6406" max="6407" width="5.25" style="81" customWidth="1"/>
    <col min="6408" max="6408" width="5.875" style="81" customWidth="1"/>
    <col min="6409" max="6409" width="6.5" style="81" customWidth="1"/>
    <col min="6410" max="6410" width="6.875" style="81" customWidth="1"/>
    <col min="6411" max="6656" width="7.75" style="81"/>
    <col min="6657" max="6657" width="16.5" style="81" customWidth="1"/>
    <col min="6658" max="6658" width="5.5" style="81" customWidth="1"/>
    <col min="6659" max="6659" width="6" style="81" customWidth="1"/>
    <col min="6660" max="6660" width="5.125" style="81" customWidth="1"/>
    <col min="6661" max="6661" width="6.125" style="81" customWidth="1"/>
    <col min="6662" max="6663" width="5.25" style="81" customWidth="1"/>
    <col min="6664" max="6664" width="5.875" style="81" customWidth="1"/>
    <col min="6665" max="6665" width="6.5" style="81" customWidth="1"/>
    <col min="6666" max="6666" width="6.875" style="81" customWidth="1"/>
    <col min="6667" max="6912" width="7.75" style="81"/>
    <col min="6913" max="6913" width="16.5" style="81" customWidth="1"/>
    <col min="6914" max="6914" width="5.5" style="81" customWidth="1"/>
    <col min="6915" max="6915" width="6" style="81" customWidth="1"/>
    <col min="6916" max="6916" width="5.125" style="81" customWidth="1"/>
    <col min="6917" max="6917" width="6.125" style="81" customWidth="1"/>
    <col min="6918" max="6919" width="5.25" style="81" customWidth="1"/>
    <col min="6920" max="6920" width="5.875" style="81" customWidth="1"/>
    <col min="6921" max="6921" width="6.5" style="81" customWidth="1"/>
    <col min="6922" max="6922" width="6.875" style="81" customWidth="1"/>
    <col min="6923" max="7168" width="7.75" style="81"/>
    <col min="7169" max="7169" width="16.5" style="81" customWidth="1"/>
    <col min="7170" max="7170" width="5.5" style="81" customWidth="1"/>
    <col min="7171" max="7171" width="6" style="81" customWidth="1"/>
    <col min="7172" max="7172" width="5.125" style="81" customWidth="1"/>
    <col min="7173" max="7173" width="6.125" style="81" customWidth="1"/>
    <col min="7174" max="7175" width="5.25" style="81" customWidth="1"/>
    <col min="7176" max="7176" width="5.875" style="81" customWidth="1"/>
    <col min="7177" max="7177" width="6.5" style="81" customWidth="1"/>
    <col min="7178" max="7178" width="6.875" style="81" customWidth="1"/>
    <col min="7179" max="7424" width="7.75" style="81"/>
    <col min="7425" max="7425" width="16.5" style="81" customWidth="1"/>
    <col min="7426" max="7426" width="5.5" style="81" customWidth="1"/>
    <col min="7427" max="7427" width="6" style="81" customWidth="1"/>
    <col min="7428" max="7428" width="5.125" style="81" customWidth="1"/>
    <col min="7429" max="7429" width="6.125" style="81" customWidth="1"/>
    <col min="7430" max="7431" width="5.25" style="81" customWidth="1"/>
    <col min="7432" max="7432" width="5.875" style="81" customWidth="1"/>
    <col min="7433" max="7433" width="6.5" style="81" customWidth="1"/>
    <col min="7434" max="7434" width="6.875" style="81" customWidth="1"/>
    <col min="7435" max="7680" width="7.75" style="81"/>
    <col min="7681" max="7681" width="16.5" style="81" customWidth="1"/>
    <col min="7682" max="7682" width="5.5" style="81" customWidth="1"/>
    <col min="7683" max="7683" width="6" style="81" customWidth="1"/>
    <col min="7684" max="7684" width="5.125" style="81" customWidth="1"/>
    <col min="7685" max="7685" width="6.125" style="81" customWidth="1"/>
    <col min="7686" max="7687" width="5.25" style="81" customWidth="1"/>
    <col min="7688" max="7688" width="5.875" style="81" customWidth="1"/>
    <col min="7689" max="7689" width="6.5" style="81" customWidth="1"/>
    <col min="7690" max="7690" width="6.875" style="81" customWidth="1"/>
    <col min="7691" max="7936" width="7.75" style="81"/>
    <col min="7937" max="7937" width="16.5" style="81" customWidth="1"/>
    <col min="7938" max="7938" width="5.5" style="81" customWidth="1"/>
    <col min="7939" max="7939" width="6" style="81" customWidth="1"/>
    <col min="7940" max="7940" width="5.125" style="81" customWidth="1"/>
    <col min="7941" max="7941" width="6.125" style="81" customWidth="1"/>
    <col min="7942" max="7943" width="5.25" style="81" customWidth="1"/>
    <col min="7944" max="7944" width="5.875" style="81" customWidth="1"/>
    <col min="7945" max="7945" width="6.5" style="81" customWidth="1"/>
    <col min="7946" max="7946" width="6.875" style="81" customWidth="1"/>
    <col min="7947" max="8192" width="7.75" style="81"/>
    <col min="8193" max="8193" width="16.5" style="81" customWidth="1"/>
    <col min="8194" max="8194" width="5.5" style="81" customWidth="1"/>
    <col min="8195" max="8195" width="6" style="81" customWidth="1"/>
    <col min="8196" max="8196" width="5.125" style="81" customWidth="1"/>
    <col min="8197" max="8197" width="6.125" style="81" customWidth="1"/>
    <col min="8198" max="8199" width="5.25" style="81" customWidth="1"/>
    <col min="8200" max="8200" width="5.875" style="81" customWidth="1"/>
    <col min="8201" max="8201" width="6.5" style="81" customWidth="1"/>
    <col min="8202" max="8202" width="6.875" style="81" customWidth="1"/>
    <col min="8203" max="8448" width="7.75" style="81"/>
    <col min="8449" max="8449" width="16.5" style="81" customWidth="1"/>
    <col min="8450" max="8450" width="5.5" style="81" customWidth="1"/>
    <col min="8451" max="8451" width="6" style="81" customWidth="1"/>
    <col min="8452" max="8452" width="5.125" style="81" customWidth="1"/>
    <col min="8453" max="8453" width="6.125" style="81" customWidth="1"/>
    <col min="8454" max="8455" width="5.25" style="81" customWidth="1"/>
    <col min="8456" max="8456" width="5.875" style="81" customWidth="1"/>
    <col min="8457" max="8457" width="6.5" style="81" customWidth="1"/>
    <col min="8458" max="8458" width="6.875" style="81" customWidth="1"/>
    <col min="8459" max="8704" width="7.75" style="81"/>
    <col min="8705" max="8705" width="16.5" style="81" customWidth="1"/>
    <col min="8706" max="8706" width="5.5" style="81" customWidth="1"/>
    <col min="8707" max="8707" width="6" style="81" customWidth="1"/>
    <col min="8708" max="8708" width="5.125" style="81" customWidth="1"/>
    <col min="8709" max="8709" width="6.125" style="81" customWidth="1"/>
    <col min="8710" max="8711" width="5.25" style="81" customWidth="1"/>
    <col min="8712" max="8712" width="5.875" style="81" customWidth="1"/>
    <col min="8713" max="8713" width="6.5" style="81" customWidth="1"/>
    <col min="8714" max="8714" width="6.875" style="81" customWidth="1"/>
    <col min="8715" max="8960" width="7.75" style="81"/>
    <col min="8961" max="8961" width="16.5" style="81" customWidth="1"/>
    <col min="8962" max="8962" width="5.5" style="81" customWidth="1"/>
    <col min="8963" max="8963" width="6" style="81" customWidth="1"/>
    <col min="8964" max="8964" width="5.125" style="81" customWidth="1"/>
    <col min="8965" max="8965" width="6.125" style="81" customWidth="1"/>
    <col min="8966" max="8967" width="5.25" style="81" customWidth="1"/>
    <col min="8968" max="8968" width="5.875" style="81" customWidth="1"/>
    <col min="8969" max="8969" width="6.5" style="81" customWidth="1"/>
    <col min="8970" max="8970" width="6.875" style="81" customWidth="1"/>
    <col min="8971" max="9216" width="7.75" style="81"/>
    <col min="9217" max="9217" width="16.5" style="81" customWidth="1"/>
    <col min="9218" max="9218" width="5.5" style="81" customWidth="1"/>
    <col min="9219" max="9219" width="6" style="81" customWidth="1"/>
    <col min="9220" max="9220" width="5.125" style="81" customWidth="1"/>
    <col min="9221" max="9221" width="6.125" style="81" customWidth="1"/>
    <col min="9222" max="9223" width="5.25" style="81" customWidth="1"/>
    <col min="9224" max="9224" width="5.875" style="81" customWidth="1"/>
    <col min="9225" max="9225" width="6.5" style="81" customWidth="1"/>
    <col min="9226" max="9226" width="6.875" style="81" customWidth="1"/>
    <col min="9227" max="9472" width="7.75" style="81"/>
    <col min="9473" max="9473" width="16.5" style="81" customWidth="1"/>
    <col min="9474" max="9474" width="5.5" style="81" customWidth="1"/>
    <col min="9475" max="9475" width="6" style="81" customWidth="1"/>
    <col min="9476" max="9476" width="5.125" style="81" customWidth="1"/>
    <col min="9477" max="9477" width="6.125" style="81" customWidth="1"/>
    <col min="9478" max="9479" width="5.25" style="81" customWidth="1"/>
    <col min="9480" max="9480" width="5.875" style="81" customWidth="1"/>
    <col min="9481" max="9481" width="6.5" style="81" customWidth="1"/>
    <col min="9482" max="9482" width="6.875" style="81" customWidth="1"/>
    <col min="9483" max="9728" width="7.75" style="81"/>
    <col min="9729" max="9729" width="16.5" style="81" customWidth="1"/>
    <col min="9730" max="9730" width="5.5" style="81" customWidth="1"/>
    <col min="9731" max="9731" width="6" style="81" customWidth="1"/>
    <col min="9732" max="9732" width="5.125" style="81" customWidth="1"/>
    <col min="9733" max="9733" width="6.125" style="81" customWidth="1"/>
    <col min="9734" max="9735" width="5.25" style="81" customWidth="1"/>
    <col min="9736" max="9736" width="5.875" style="81" customWidth="1"/>
    <col min="9737" max="9737" width="6.5" style="81" customWidth="1"/>
    <col min="9738" max="9738" width="6.875" style="81" customWidth="1"/>
    <col min="9739" max="9984" width="7.75" style="81"/>
    <col min="9985" max="9985" width="16.5" style="81" customWidth="1"/>
    <col min="9986" max="9986" width="5.5" style="81" customWidth="1"/>
    <col min="9987" max="9987" width="6" style="81" customWidth="1"/>
    <col min="9988" max="9988" width="5.125" style="81" customWidth="1"/>
    <col min="9989" max="9989" width="6.125" style="81" customWidth="1"/>
    <col min="9990" max="9991" width="5.25" style="81" customWidth="1"/>
    <col min="9992" max="9992" width="5.875" style="81" customWidth="1"/>
    <col min="9993" max="9993" width="6.5" style="81" customWidth="1"/>
    <col min="9994" max="9994" width="6.875" style="81" customWidth="1"/>
    <col min="9995" max="10240" width="7.75" style="81"/>
    <col min="10241" max="10241" width="16.5" style="81" customWidth="1"/>
    <col min="10242" max="10242" width="5.5" style="81" customWidth="1"/>
    <col min="10243" max="10243" width="6" style="81" customWidth="1"/>
    <col min="10244" max="10244" width="5.125" style="81" customWidth="1"/>
    <col min="10245" max="10245" width="6.125" style="81" customWidth="1"/>
    <col min="10246" max="10247" width="5.25" style="81" customWidth="1"/>
    <col min="10248" max="10248" width="5.875" style="81" customWidth="1"/>
    <col min="10249" max="10249" width="6.5" style="81" customWidth="1"/>
    <col min="10250" max="10250" width="6.875" style="81" customWidth="1"/>
    <col min="10251" max="10496" width="7.75" style="81"/>
    <col min="10497" max="10497" width="16.5" style="81" customWidth="1"/>
    <col min="10498" max="10498" width="5.5" style="81" customWidth="1"/>
    <col min="10499" max="10499" width="6" style="81" customWidth="1"/>
    <col min="10500" max="10500" width="5.125" style="81" customWidth="1"/>
    <col min="10501" max="10501" width="6.125" style="81" customWidth="1"/>
    <col min="10502" max="10503" width="5.25" style="81" customWidth="1"/>
    <col min="10504" max="10504" width="5.875" style="81" customWidth="1"/>
    <col min="10505" max="10505" width="6.5" style="81" customWidth="1"/>
    <col min="10506" max="10506" width="6.875" style="81" customWidth="1"/>
    <col min="10507" max="10752" width="7.75" style="81"/>
    <col min="10753" max="10753" width="16.5" style="81" customWidth="1"/>
    <col min="10754" max="10754" width="5.5" style="81" customWidth="1"/>
    <col min="10755" max="10755" width="6" style="81" customWidth="1"/>
    <col min="10756" max="10756" width="5.125" style="81" customWidth="1"/>
    <col min="10757" max="10757" width="6.125" style="81" customWidth="1"/>
    <col min="10758" max="10759" width="5.25" style="81" customWidth="1"/>
    <col min="10760" max="10760" width="5.875" style="81" customWidth="1"/>
    <col min="10761" max="10761" width="6.5" style="81" customWidth="1"/>
    <col min="10762" max="10762" width="6.875" style="81" customWidth="1"/>
    <col min="10763" max="11008" width="7.75" style="81"/>
    <col min="11009" max="11009" width="16.5" style="81" customWidth="1"/>
    <col min="11010" max="11010" width="5.5" style="81" customWidth="1"/>
    <col min="11011" max="11011" width="6" style="81" customWidth="1"/>
    <col min="11012" max="11012" width="5.125" style="81" customWidth="1"/>
    <col min="11013" max="11013" width="6.125" style="81" customWidth="1"/>
    <col min="11014" max="11015" width="5.25" style="81" customWidth="1"/>
    <col min="11016" max="11016" width="5.875" style="81" customWidth="1"/>
    <col min="11017" max="11017" width="6.5" style="81" customWidth="1"/>
    <col min="11018" max="11018" width="6.875" style="81" customWidth="1"/>
    <col min="11019" max="11264" width="7.75" style="81"/>
    <col min="11265" max="11265" width="16.5" style="81" customWidth="1"/>
    <col min="11266" max="11266" width="5.5" style="81" customWidth="1"/>
    <col min="11267" max="11267" width="6" style="81" customWidth="1"/>
    <col min="11268" max="11268" width="5.125" style="81" customWidth="1"/>
    <col min="11269" max="11269" width="6.125" style="81" customWidth="1"/>
    <col min="11270" max="11271" width="5.25" style="81" customWidth="1"/>
    <col min="11272" max="11272" width="5.875" style="81" customWidth="1"/>
    <col min="11273" max="11273" width="6.5" style="81" customWidth="1"/>
    <col min="11274" max="11274" width="6.875" style="81" customWidth="1"/>
    <col min="11275" max="11520" width="7.75" style="81"/>
    <col min="11521" max="11521" width="16.5" style="81" customWidth="1"/>
    <col min="11522" max="11522" width="5.5" style="81" customWidth="1"/>
    <col min="11523" max="11523" width="6" style="81" customWidth="1"/>
    <col min="11524" max="11524" width="5.125" style="81" customWidth="1"/>
    <col min="11525" max="11525" width="6.125" style="81" customWidth="1"/>
    <col min="11526" max="11527" width="5.25" style="81" customWidth="1"/>
    <col min="11528" max="11528" width="5.875" style="81" customWidth="1"/>
    <col min="11529" max="11529" width="6.5" style="81" customWidth="1"/>
    <col min="11530" max="11530" width="6.875" style="81" customWidth="1"/>
    <col min="11531" max="11776" width="7.75" style="81"/>
    <col min="11777" max="11777" width="16.5" style="81" customWidth="1"/>
    <col min="11778" max="11778" width="5.5" style="81" customWidth="1"/>
    <col min="11779" max="11779" width="6" style="81" customWidth="1"/>
    <col min="11780" max="11780" width="5.125" style="81" customWidth="1"/>
    <col min="11781" max="11781" width="6.125" style="81" customWidth="1"/>
    <col min="11782" max="11783" width="5.25" style="81" customWidth="1"/>
    <col min="11784" max="11784" width="5.875" style="81" customWidth="1"/>
    <col min="11785" max="11785" width="6.5" style="81" customWidth="1"/>
    <col min="11786" max="11786" width="6.875" style="81" customWidth="1"/>
    <col min="11787" max="12032" width="7.75" style="81"/>
    <col min="12033" max="12033" width="16.5" style="81" customWidth="1"/>
    <col min="12034" max="12034" width="5.5" style="81" customWidth="1"/>
    <col min="12035" max="12035" width="6" style="81" customWidth="1"/>
    <col min="12036" max="12036" width="5.125" style="81" customWidth="1"/>
    <col min="12037" max="12037" width="6.125" style="81" customWidth="1"/>
    <col min="12038" max="12039" width="5.25" style="81" customWidth="1"/>
    <col min="12040" max="12040" width="5.875" style="81" customWidth="1"/>
    <col min="12041" max="12041" width="6.5" style="81" customWidth="1"/>
    <col min="12042" max="12042" width="6.875" style="81" customWidth="1"/>
    <col min="12043" max="12288" width="7.75" style="81"/>
    <col min="12289" max="12289" width="16.5" style="81" customWidth="1"/>
    <col min="12290" max="12290" width="5.5" style="81" customWidth="1"/>
    <col min="12291" max="12291" width="6" style="81" customWidth="1"/>
    <col min="12292" max="12292" width="5.125" style="81" customWidth="1"/>
    <col min="12293" max="12293" width="6.125" style="81" customWidth="1"/>
    <col min="12294" max="12295" width="5.25" style="81" customWidth="1"/>
    <col min="12296" max="12296" width="5.875" style="81" customWidth="1"/>
    <col min="12297" max="12297" width="6.5" style="81" customWidth="1"/>
    <col min="12298" max="12298" width="6.875" style="81" customWidth="1"/>
    <col min="12299" max="12544" width="7.75" style="81"/>
    <col min="12545" max="12545" width="16.5" style="81" customWidth="1"/>
    <col min="12546" max="12546" width="5.5" style="81" customWidth="1"/>
    <col min="12547" max="12547" width="6" style="81" customWidth="1"/>
    <col min="12548" max="12548" width="5.125" style="81" customWidth="1"/>
    <col min="12549" max="12549" width="6.125" style="81" customWidth="1"/>
    <col min="12550" max="12551" width="5.25" style="81" customWidth="1"/>
    <col min="12552" max="12552" width="5.875" style="81" customWidth="1"/>
    <col min="12553" max="12553" width="6.5" style="81" customWidth="1"/>
    <col min="12554" max="12554" width="6.875" style="81" customWidth="1"/>
    <col min="12555" max="12800" width="7.75" style="81"/>
    <col min="12801" max="12801" width="16.5" style="81" customWidth="1"/>
    <col min="12802" max="12802" width="5.5" style="81" customWidth="1"/>
    <col min="12803" max="12803" width="6" style="81" customWidth="1"/>
    <col min="12804" max="12804" width="5.125" style="81" customWidth="1"/>
    <col min="12805" max="12805" width="6.125" style="81" customWidth="1"/>
    <col min="12806" max="12807" width="5.25" style="81" customWidth="1"/>
    <col min="12808" max="12808" width="5.875" style="81" customWidth="1"/>
    <col min="12809" max="12809" width="6.5" style="81" customWidth="1"/>
    <col min="12810" max="12810" width="6.875" style="81" customWidth="1"/>
    <col min="12811" max="13056" width="7.75" style="81"/>
    <col min="13057" max="13057" width="16.5" style="81" customWidth="1"/>
    <col min="13058" max="13058" width="5.5" style="81" customWidth="1"/>
    <col min="13059" max="13059" width="6" style="81" customWidth="1"/>
    <col min="13060" max="13060" width="5.125" style="81" customWidth="1"/>
    <col min="13061" max="13061" width="6.125" style="81" customWidth="1"/>
    <col min="13062" max="13063" width="5.25" style="81" customWidth="1"/>
    <col min="13064" max="13064" width="5.875" style="81" customWidth="1"/>
    <col min="13065" max="13065" width="6.5" style="81" customWidth="1"/>
    <col min="13066" max="13066" width="6.875" style="81" customWidth="1"/>
    <col min="13067" max="13312" width="7.75" style="81"/>
    <col min="13313" max="13313" width="16.5" style="81" customWidth="1"/>
    <col min="13314" max="13314" width="5.5" style="81" customWidth="1"/>
    <col min="13315" max="13315" width="6" style="81" customWidth="1"/>
    <col min="13316" max="13316" width="5.125" style="81" customWidth="1"/>
    <col min="13317" max="13317" width="6.125" style="81" customWidth="1"/>
    <col min="13318" max="13319" width="5.25" style="81" customWidth="1"/>
    <col min="13320" max="13320" width="5.875" style="81" customWidth="1"/>
    <col min="13321" max="13321" width="6.5" style="81" customWidth="1"/>
    <col min="13322" max="13322" width="6.875" style="81" customWidth="1"/>
    <col min="13323" max="13568" width="7.75" style="81"/>
    <col min="13569" max="13569" width="16.5" style="81" customWidth="1"/>
    <col min="13570" max="13570" width="5.5" style="81" customWidth="1"/>
    <col min="13571" max="13571" width="6" style="81" customWidth="1"/>
    <col min="13572" max="13572" width="5.125" style="81" customWidth="1"/>
    <col min="13573" max="13573" width="6.125" style="81" customWidth="1"/>
    <col min="13574" max="13575" width="5.25" style="81" customWidth="1"/>
    <col min="13576" max="13576" width="5.875" style="81" customWidth="1"/>
    <col min="13577" max="13577" width="6.5" style="81" customWidth="1"/>
    <col min="13578" max="13578" width="6.875" style="81" customWidth="1"/>
    <col min="13579" max="13824" width="7.75" style="81"/>
    <col min="13825" max="13825" width="16.5" style="81" customWidth="1"/>
    <col min="13826" max="13826" width="5.5" style="81" customWidth="1"/>
    <col min="13827" max="13827" width="6" style="81" customWidth="1"/>
    <col min="13828" max="13828" width="5.125" style="81" customWidth="1"/>
    <col min="13829" max="13829" width="6.125" style="81" customWidth="1"/>
    <col min="13830" max="13831" width="5.25" style="81" customWidth="1"/>
    <col min="13832" max="13832" width="5.875" style="81" customWidth="1"/>
    <col min="13833" max="13833" width="6.5" style="81" customWidth="1"/>
    <col min="13834" max="13834" width="6.875" style="81" customWidth="1"/>
    <col min="13835" max="14080" width="7.75" style="81"/>
    <col min="14081" max="14081" width="16.5" style="81" customWidth="1"/>
    <col min="14082" max="14082" width="5.5" style="81" customWidth="1"/>
    <col min="14083" max="14083" width="6" style="81" customWidth="1"/>
    <col min="14084" max="14084" width="5.125" style="81" customWidth="1"/>
    <col min="14085" max="14085" width="6.125" style="81" customWidth="1"/>
    <col min="14086" max="14087" width="5.25" style="81" customWidth="1"/>
    <col min="14088" max="14088" width="5.875" style="81" customWidth="1"/>
    <col min="14089" max="14089" width="6.5" style="81" customWidth="1"/>
    <col min="14090" max="14090" width="6.875" style="81" customWidth="1"/>
    <col min="14091" max="14336" width="7.75" style="81"/>
    <col min="14337" max="14337" width="16.5" style="81" customWidth="1"/>
    <col min="14338" max="14338" width="5.5" style="81" customWidth="1"/>
    <col min="14339" max="14339" width="6" style="81" customWidth="1"/>
    <col min="14340" max="14340" width="5.125" style="81" customWidth="1"/>
    <col min="14341" max="14341" width="6.125" style="81" customWidth="1"/>
    <col min="14342" max="14343" width="5.25" style="81" customWidth="1"/>
    <col min="14344" max="14344" width="5.875" style="81" customWidth="1"/>
    <col min="14345" max="14345" width="6.5" style="81" customWidth="1"/>
    <col min="14346" max="14346" width="6.875" style="81" customWidth="1"/>
    <col min="14347" max="14592" width="7.75" style="81"/>
    <col min="14593" max="14593" width="16.5" style="81" customWidth="1"/>
    <col min="14594" max="14594" width="5.5" style="81" customWidth="1"/>
    <col min="14595" max="14595" width="6" style="81" customWidth="1"/>
    <col min="14596" max="14596" width="5.125" style="81" customWidth="1"/>
    <col min="14597" max="14597" width="6.125" style="81" customWidth="1"/>
    <col min="14598" max="14599" width="5.25" style="81" customWidth="1"/>
    <col min="14600" max="14600" width="5.875" style="81" customWidth="1"/>
    <col min="14601" max="14601" width="6.5" style="81" customWidth="1"/>
    <col min="14602" max="14602" width="6.875" style="81" customWidth="1"/>
    <col min="14603" max="14848" width="7.75" style="81"/>
    <col min="14849" max="14849" width="16.5" style="81" customWidth="1"/>
    <col min="14850" max="14850" width="5.5" style="81" customWidth="1"/>
    <col min="14851" max="14851" width="6" style="81" customWidth="1"/>
    <col min="14852" max="14852" width="5.125" style="81" customWidth="1"/>
    <col min="14853" max="14853" width="6.125" style="81" customWidth="1"/>
    <col min="14854" max="14855" width="5.25" style="81" customWidth="1"/>
    <col min="14856" max="14856" width="5.875" style="81" customWidth="1"/>
    <col min="14857" max="14857" width="6.5" style="81" customWidth="1"/>
    <col min="14858" max="14858" width="6.875" style="81" customWidth="1"/>
    <col min="14859" max="15104" width="7.75" style="81"/>
    <col min="15105" max="15105" width="16.5" style="81" customWidth="1"/>
    <col min="15106" max="15106" width="5.5" style="81" customWidth="1"/>
    <col min="15107" max="15107" width="6" style="81" customWidth="1"/>
    <col min="15108" max="15108" width="5.125" style="81" customWidth="1"/>
    <col min="15109" max="15109" width="6.125" style="81" customWidth="1"/>
    <col min="15110" max="15111" width="5.25" style="81" customWidth="1"/>
    <col min="15112" max="15112" width="5.875" style="81" customWidth="1"/>
    <col min="15113" max="15113" width="6.5" style="81" customWidth="1"/>
    <col min="15114" max="15114" width="6.875" style="81" customWidth="1"/>
    <col min="15115" max="15360" width="7.75" style="81"/>
    <col min="15361" max="15361" width="16.5" style="81" customWidth="1"/>
    <col min="15362" max="15362" width="5.5" style="81" customWidth="1"/>
    <col min="15363" max="15363" width="6" style="81" customWidth="1"/>
    <col min="15364" max="15364" width="5.125" style="81" customWidth="1"/>
    <col min="15365" max="15365" width="6.125" style="81" customWidth="1"/>
    <col min="15366" max="15367" width="5.25" style="81" customWidth="1"/>
    <col min="15368" max="15368" width="5.875" style="81" customWidth="1"/>
    <col min="15369" max="15369" width="6.5" style="81" customWidth="1"/>
    <col min="15370" max="15370" width="6.875" style="81" customWidth="1"/>
    <col min="15371" max="15616" width="7.75" style="81"/>
    <col min="15617" max="15617" width="16.5" style="81" customWidth="1"/>
    <col min="15618" max="15618" width="5.5" style="81" customWidth="1"/>
    <col min="15619" max="15619" width="6" style="81" customWidth="1"/>
    <col min="15620" max="15620" width="5.125" style="81" customWidth="1"/>
    <col min="15621" max="15621" width="6.125" style="81" customWidth="1"/>
    <col min="15622" max="15623" width="5.25" style="81" customWidth="1"/>
    <col min="15624" max="15624" width="5.875" style="81" customWidth="1"/>
    <col min="15625" max="15625" width="6.5" style="81" customWidth="1"/>
    <col min="15626" max="15626" width="6.875" style="81" customWidth="1"/>
    <col min="15627" max="15872" width="7.75" style="81"/>
    <col min="15873" max="15873" width="16.5" style="81" customWidth="1"/>
    <col min="15874" max="15874" width="5.5" style="81" customWidth="1"/>
    <col min="15875" max="15875" width="6" style="81" customWidth="1"/>
    <col min="15876" max="15876" width="5.125" style="81" customWidth="1"/>
    <col min="15877" max="15877" width="6.125" style="81" customWidth="1"/>
    <col min="15878" max="15879" width="5.25" style="81" customWidth="1"/>
    <col min="15880" max="15880" width="5.875" style="81" customWidth="1"/>
    <col min="15881" max="15881" width="6.5" style="81" customWidth="1"/>
    <col min="15882" max="15882" width="6.875" style="81" customWidth="1"/>
    <col min="15883" max="16128" width="7.75" style="81"/>
    <col min="16129" max="16129" width="16.5" style="81" customWidth="1"/>
    <col min="16130" max="16130" width="5.5" style="81" customWidth="1"/>
    <col min="16131" max="16131" width="6" style="81" customWidth="1"/>
    <col min="16132" max="16132" width="5.125" style="81" customWidth="1"/>
    <col min="16133" max="16133" width="6.125" style="81" customWidth="1"/>
    <col min="16134" max="16135" width="5.25" style="81" customWidth="1"/>
    <col min="16136" max="16136" width="5.875" style="81" customWidth="1"/>
    <col min="16137" max="16137" width="6.5" style="81" customWidth="1"/>
    <col min="16138" max="16138" width="6.875" style="81" customWidth="1"/>
    <col min="16139" max="16384" width="7.75" style="81"/>
  </cols>
  <sheetData>
    <row r="1" spans="1:10" x14ac:dyDescent="0.25">
      <c r="A1" s="291" t="s">
        <v>340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10" ht="16.5" thickBot="1" x14ac:dyDescent="0.3">
      <c r="A2" s="292"/>
      <c r="B2" s="292"/>
      <c r="C2" s="292"/>
      <c r="D2" s="292"/>
      <c r="E2" s="292"/>
      <c r="F2" s="292"/>
      <c r="G2" s="292"/>
      <c r="H2" s="292"/>
      <c r="I2" s="292"/>
      <c r="J2" s="292"/>
    </row>
    <row r="3" spans="1:10" ht="6" customHeight="1" thickTop="1" thickBot="1" x14ac:dyDescent="0.3">
      <c r="B3" s="82"/>
    </row>
    <row r="4" spans="1:10" ht="16.5" thickBot="1" x14ac:dyDescent="0.3">
      <c r="A4" s="293" t="s">
        <v>341</v>
      </c>
      <c r="B4" s="295" t="s">
        <v>342</v>
      </c>
      <c r="C4" s="296"/>
      <c r="D4" s="296"/>
      <c r="E4" s="296"/>
      <c r="F4" s="296"/>
      <c r="G4" s="296"/>
      <c r="H4" s="296"/>
      <c r="I4" s="296"/>
      <c r="J4" s="297"/>
    </row>
    <row r="5" spans="1:10" ht="16.5" thickBot="1" x14ac:dyDescent="0.3">
      <c r="A5" s="294"/>
      <c r="B5" s="83">
        <v>1</v>
      </c>
      <c r="C5" s="84">
        <v>2</v>
      </c>
      <c r="D5" s="84">
        <v>3</v>
      </c>
      <c r="E5" s="84">
        <v>4</v>
      </c>
      <c r="F5" s="84">
        <v>5</v>
      </c>
      <c r="G5" s="84">
        <v>6</v>
      </c>
      <c r="H5" s="84">
        <v>7</v>
      </c>
      <c r="I5" s="84">
        <v>8</v>
      </c>
      <c r="J5" s="85">
        <v>9</v>
      </c>
    </row>
    <row r="6" spans="1:10" x14ac:dyDescent="0.25">
      <c r="A6" s="86">
        <v>1</v>
      </c>
      <c r="B6" s="87">
        <v>1320</v>
      </c>
      <c r="C6" s="88" t="s">
        <v>343</v>
      </c>
      <c r="D6" s="87" t="s">
        <v>344</v>
      </c>
      <c r="E6" s="88" t="s">
        <v>345</v>
      </c>
      <c r="F6" s="87" t="s">
        <v>346</v>
      </c>
      <c r="G6" s="88" t="s">
        <v>346</v>
      </c>
      <c r="H6" s="87" t="s">
        <v>346</v>
      </c>
      <c r="I6" s="88" t="s">
        <v>346</v>
      </c>
      <c r="J6" s="89" t="s">
        <v>346</v>
      </c>
    </row>
    <row r="7" spans="1:10" x14ac:dyDescent="0.25">
      <c r="A7" s="90">
        <v>2</v>
      </c>
      <c r="B7" s="91" t="s">
        <v>347</v>
      </c>
      <c r="C7" s="92" t="s">
        <v>348</v>
      </c>
      <c r="D7" s="91" t="s">
        <v>349</v>
      </c>
      <c r="E7" s="92" t="s">
        <v>350</v>
      </c>
      <c r="F7" s="91" t="s">
        <v>343</v>
      </c>
      <c r="G7" s="92" t="s">
        <v>344</v>
      </c>
      <c r="H7" s="91" t="s">
        <v>346</v>
      </c>
      <c r="I7" s="92" t="s">
        <v>346</v>
      </c>
      <c r="J7" s="93" t="s">
        <v>346</v>
      </c>
    </row>
    <row r="8" spans="1:10" x14ac:dyDescent="0.25">
      <c r="A8" s="90">
        <v>3</v>
      </c>
      <c r="B8" s="91" t="s">
        <v>351</v>
      </c>
      <c r="C8" s="92" t="s">
        <v>352</v>
      </c>
      <c r="D8" s="91" t="s">
        <v>353</v>
      </c>
      <c r="E8" s="92" t="s">
        <v>347</v>
      </c>
      <c r="F8" s="91" t="s">
        <v>348</v>
      </c>
      <c r="G8" s="92" t="s">
        <v>349</v>
      </c>
      <c r="H8" s="91" t="s">
        <v>350</v>
      </c>
      <c r="I8" s="92" t="s">
        <v>343</v>
      </c>
      <c r="J8" s="93" t="s">
        <v>346</v>
      </c>
    </row>
    <row r="9" spans="1:10" x14ac:dyDescent="0.25">
      <c r="A9" s="90">
        <v>4</v>
      </c>
      <c r="B9" s="91" t="s">
        <v>354</v>
      </c>
      <c r="C9" s="92" t="s">
        <v>355</v>
      </c>
      <c r="D9" s="91" t="s">
        <v>356</v>
      </c>
      <c r="E9" s="92" t="s">
        <v>351</v>
      </c>
      <c r="F9" s="91" t="s">
        <v>352</v>
      </c>
      <c r="G9" s="92" t="s">
        <v>353</v>
      </c>
      <c r="H9" s="91" t="s">
        <v>347</v>
      </c>
      <c r="I9" s="92" t="s">
        <v>348</v>
      </c>
      <c r="J9" s="93" t="s">
        <v>349</v>
      </c>
    </row>
    <row r="10" spans="1:10" x14ac:dyDescent="0.25">
      <c r="A10" s="90">
        <v>5</v>
      </c>
      <c r="B10" s="91" t="s">
        <v>357</v>
      </c>
      <c r="C10" s="92" t="s">
        <v>358</v>
      </c>
      <c r="D10" s="91" t="s">
        <v>359</v>
      </c>
      <c r="E10" s="92" t="s">
        <v>354</v>
      </c>
      <c r="F10" s="91" t="s">
        <v>355</v>
      </c>
      <c r="G10" s="92" t="s">
        <v>356</v>
      </c>
      <c r="H10" s="91" t="s">
        <v>351</v>
      </c>
      <c r="I10" s="92" t="s">
        <v>352</v>
      </c>
      <c r="J10" s="93" t="s">
        <v>353</v>
      </c>
    </row>
    <row r="11" spans="1:10" x14ac:dyDescent="0.25">
      <c r="A11" s="90">
        <v>6</v>
      </c>
      <c r="B11" s="91" t="s">
        <v>360</v>
      </c>
      <c r="C11" s="92" t="s">
        <v>361</v>
      </c>
      <c r="D11" s="91" t="s">
        <v>362</v>
      </c>
      <c r="E11" s="92" t="s">
        <v>357</v>
      </c>
      <c r="F11" s="91" t="s">
        <v>358</v>
      </c>
      <c r="G11" s="92" t="s">
        <v>359</v>
      </c>
      <c r="H11" s="91" t="s">
        <v>354</v>
      </c>
      <c r="I11" s="92" t="s">
        <v>355</v>
      </c>
      <c r="J11" s="93" t="s">
        <v>356</v>
      </c>
    </row>
    <row r="12" spans="1:10" x14ac:dyDescent="0.25">
      <c r="A12" s="90">
        <v>7</v>
      </c>
      <c r="B12" s="91" t="s">
        <v>363</v>
      </c>
      <c r="C12" s="92" t="s">
        <v>364</v>
      </c>
      <c r="D12" s="91" t="s">
        <v>365</v>
      </c>
      <c r="E12" s="92" t="s">
        <v>360</v>
      </c>
      <c r="F12" s="91" t="s">
        <v>361</v>
      </c>
      <c r="G12" s="92" t="s">
        <v>362</v>
      </c>
      <c r="H12" s="91" t="s">
        <v>357</v>
      </c>
      <c r="I12" s="92" t="s">
        <v>358</v>
      </c>
      <c r="J12" s="93" t="s">
        <v>359</v>
      </c>
    </row>
    <row r="13" spans="1:10" x14ac:dyDescent="0.25">
      <c r="A13" s="90">
        <v>8</v>
      </c>
      <c r="B13" s="91" t="s">
        <v>366</v>
      </c>
      <c r="C13" s="92" t="s">
        <v>367</v>
      </c>
      <c r="D13" s="91" t="s">
        <v>368</v>
      </c>
      <c r="E13" s="92" t="s">
        <v>363</v>
      </c>
      <c r="F13" s="91" t="s">
        <v>364</v>
      </c>
      <c r="G13" s="92" t="s">
        <v>365</v>
      </c>
      <c r="H13" s="91" t="s">
        <v>360</v>
      </c>
      <c r="I13" s="92" t="s">
        <v>361</v>
      </c>
      <c r="J13" s="93" t="s">
        <v>362</v>
      </c>
    </row>
    <row r="14" spans="1:10" x14ac:dyDescent="0.25">
      <c r="A14" s="90">
        <v>9</v>
      </c>
      <c r="B14" s="91" t="s">
        <v>369</v>
      </c>
      <c r="C14" s="92" t="s">
        <v>370</v>
      </c>
      <c r="D14" s="91" t="s">
        <v>371</v>
      </c>
      <c r="E14" s="92" t="s">
        <v>366</v>
      </c>
      <c r="F14" s="91" t="s">
        <v>367</v>
      </c>
      <c r="G14" s="92" t="s">
        <v>368</v>
      </c>
      <c r="H14" s="91" t="s">
        <v>363</v>
      </c>
      <c r="I14" s="92" t="s">
        <v>364</v>
      </c>
      <c r="J14" s="93" t="s">
        <v>365</v>
      </c>
    </row>
    <row r="15" spans="1:10" x14ac:dyDescent="0.25">
      <c r="A15" s="90">
        <v>10</v>
      </c>
      <c r="B15" s="91" t="s">
        <v>372</v>
      </c>
      <c r="C15" s="92" t="s">
        <v>373</v>
      </c>
      <c r="D15" s="91" t="s">
        <v>374</v>
      </c>
      <c r="E15" s="92" t="s">
        <v>369</v>
      </c>
      <c r="F15" s="91" t="s">
        <v>370</v>
      </c>
      <c r="G15" s="92" t="s">
        <v>371</v>
      </c>
      <c r="H15" s="91" t="s">
        <v>366</v>
      </c>
      <c r="I15" s="92" t="s">
        <v>367</v>
      </c>
      <c r="J15" s="93" t="s">
        <v>368</v>
      </c>
    </row>
    <row r="16" spans="1:10" x14ac:dyDescent="0.25">
      <c r="A16" s="90">
        <v>11</v>
      </c>
      <c r="B16" s="91" t="s">
        <v>375</v>
      </c>
      <c r="C16" s="92" t="s">
        <v>376</v>
      </c>
      <c r="D16" s="91" t="s">
        <v>377</v>
      </c>
      <c r="E16" s="92" t="s">
        <v>372</v>
      </c>
      <c r="F16" s="91" t="s">
        <v>373</v>
      </c>
      <c r="G16" s="92" t="s">
        <v>374</v>
      </c>
      <c r="H16" s="91" t="s">
        <v>369</v>
      </c>
      <c r="I16" s="92" t="s">
        <v>370</v>
      </c>
      <c r="J16" s="93" t="s">
        <v>371</v>
      </c>
    </row>
    <row r="17" spans="1:10" x14ac:dyDescent="0.25">
      <c r="A17" s="90">
        <v>12</v>
      </c>
      <c r="B17" s="91" t="s">
        <v>378</v>
      </c>
      <c r="C17" s="92" t="s">
        <v>379</v>
      </c>
      <c r="D17" s="91" t="s">
        <v>380</v>
      </c>
      <c r="E17" s="92" t="s">
        <v>375</v>
      </c>
      <c r="F17" s="91" t="s">
        <v>376</v>
      </c>
      <c r="G17" s="92" t="s">
        <v>377</v>
      </c>
      <c r="H17" s="91" t="s">
        <v>372</v>
      </c>
      <c r="I17" s="92" t="s">
        <v>373</v>
      </c>
      <c r="J17" s="93" t="s">
        <v>374</v>
      </c>
    </row>
    <row r="18" spans="1:10" x14ac:dyDescent="0.25">
      <c r="A18" s="90">
        <v>13</v>
      </c>
      <c r="B18" s="91" t="s">
        <v>381</v>
      </c>
      <c r="C18" s="92" t="s">
        <v>382</v>
      </c>
      <c r="D18" s="91" t="s">
        <v>383</v>
      </c>
      <c r="E18" s="92" t="s">
        <v>378</v>
      </c>
      <c r="F18" s="91" t="s">
        <v>379</v>
      </c>
      <c r="G18" s="92" t="s">
        <v>380</v>
      </c>
      <c r="H18" s="91" t="s">
        <v>375</v>
      </c>
      <c r="I18" s="92" t="s">
        <v>376</v>
      </c>
      <c r="J18" s="93" t="s">
        <v>377</v>
      </c>
    </row>
    <row r="19" spans="1:10" x14ac:dyDescent="0.25">
      <c r="A19" s="90">
        <v>14</v>
      </c>
      <c r="B19" s="91" t="s">
        <v>384</v>
      </c>
      <c r="C19" s="92" t="s">
        <v>385</v>
      </c>
      <c r="D19" s="91" t="s">
        <v>386</v>
      </c>
      <c r="E19" s="92" t="s">
        <v>381</v>
      </c>
      <c r="F19" s="91" t="s">
        <v>382</v>
      </c>
      <c r="G19" s="92" t="s">
        <v>383</v>
      </c>
      <c r="H19" s="91" t="s">
        <v>378</v>
      </c>
      <c r="I19" s="92" t="s">
        <v>379</v>
      </c>
      <c r="J19" s="93" t="s">
        <v>380</v>
      </c>
    </row>
    <row r="20" spans="1:10" ht="16.5" thickBot="1" x14ac:dyDescent="0.3">
      <c r="A20" s="94">
        <v>15</v>
      </c>
      <c r="B20" s="95" t="s">
        <v>387</v>
      </c>
      <c r="C20" s="96" t="s">
        <v>388</v>
      </c>
      <c r="D20" s="95" t="s">
        <v>389</v>
      </c>
      <c r="E20" s="96" t="s">
        <v>384</v>
      </c>
      <c r="F20" s="95" t="s">
        <v>385</v>
      </c>
      <c r="G20" s="96" t="s">
        <v>386</v>
      </c>
      <c r="H20" s="95" t="s">
        <v>381</v>
      </c>
      <c r="I20" s="96" t="s">
        <v>382</v>
      </c>
      <c r="J20" s="97" t="s">
        <v>383</v>
      </c>
    </row>
    <row r="21" spans="1:10" x14ac:dyDescent="0.25">
      <c r="B21" s="82"/>
    </row>
    <row r="22" spans="1:10" x14ac:dyDescent="0.25">
      <c r="B22" s="82"/>
    </row>
    <row r="23" spans="1:10" x14ac:dyDescent="0.25">
      <c r="B23" s="82"/>
    </row>
    <row r="24" spans="1:10" x14ac:dyDescent="0.25">
      <c r="B24" s="82"/>
    </row>
    <row r="25" spans="1:10" x14ac:dyDescent="0.25">
      <c r="B25" s="82"/>
    </row>
    <row r="26" spans="1:10" x14ac:dyDescent="0.25">
      <c r="B26" s="82"/>
    </row>
    <row r="27" spans="1:10" x14ac:dyDescent="0.25">
      <c r="B27" s="82"/>
    </row>
    <row r="28" spans="1:10" x14ac:dyDescent="0.25">
      <c r="B28" s="82"/>
    </row>
    <row r="29" spans="1:10" x14ac:dyDescent="0.25">
      <c r="B29" s="82"/>
    </row>
    <row r="30" spans="1:10" x14ac:dyDescent="0.25">
      <c r="B30" s="82"/>
    </row>
    <row r="31" spans="1:10" x14ac:dyDescent="0.25">
      <c r="B31" s="82"/>
    </row>
    <row r="32" spans="1:10" x14ac:dyDescent="0.25">
      <c r="B32" s="82"/>
    </row>
    <row r="33" spans="2:2" x14ac:dyDescent="0.25">
      <c r="B33" s="82"/>
    </row>
    <row r="34" spans="2:2" x14ac:dyDescent="0.25">
      <c r="B34" s="82"/>
    </row>
    <row r="35" spans="2:2" x14ac:dyDescent="0.25">
      <c r="B35" s="82"/>
    </row>
    <row r="36" spans="2:2" x14ac:dyDescent="0.25">
      <c r="B36" s="82"/>
    </row>
    <row r="37" spans="2:2" x14ac:dyDescent="0.25">
      <c r="B37" s="82"/>
    </row>
    <row r="38" spans="2:2" x14ac:dyDescent="0.25">
      <c r="B38" s="82"/>
    </row>
    <row r="39" spans="2:2" x14ac:dyDescent="0.25">
      <c r="B39" s="82"/>
    </row>
    <row r="40" spans="2:2" x14ac:dyDescent="0.25">
      <c r="B40" s="82"/>
    </row>
    <row r="41" spans="2:2" x14ac:dyDescent="0.25">
      <c r="B41" s="82"/>
    </row>
    <row r="42" spans="2:2" x14ac:dyDescent="0.25">
      <c r="B42" s="82"/>
    </row>
    <row r="43" spans="2:2" x14ac:dyDescent="0.25">
      <c r="B43" s="82"/>
    </row>
    <row r="44" spans="2:2" x14ac:dyDescent="0.25">
      <c r="B44" s="82"/>
    </row>
    <row r="45" spans="2:2" x14ac:dyDescent="0.25">
      <c r="B45" s="82"/>
    </row>
    <row r="46" spans="2:2" x14ac:dyDescent="0.25">
      <c r="B46" s="82"/>
    </row>
    <row r="47" spans="2:2" x14ac:dyDescent="0.25">
      <c r="B47" s="82"/>
    </row>
    <row r="48" spans="2:2" x14ac:dyDescent="0.25">
      <c r="B48" s="82"/>
    </row>
    <row r="49" spans="2:2" x14ac:dyDescent="0.25">
      <c r="B49" s="82"/>
    </row>
    <row r="50" spans="2:2" x14ac:dyDescent="0.25">
      <c r="B50" s="82"/>
    </row>
    <row r="51" spans="2:2" x14ac:dyDescent="0.25">
      <c r="B51" s="82"/>
    </row>
    <row r="52" spans="2:2" x14ac:dyDescent="0.25">
      <c r="B52" s="82"/>
    </row>
    <row r="53" spans="2:2" x14ac:dyDescent="0.25">
      <c r="B53" s="82"/>
    </row>
    <row r="54" spans="2:2" x14ac:dyDescent="0.25">
      <c r="B54" s="82"/>
    </row>
    <row r="55" spans="2:2" x14ac:dyDescent="0.25">
      <c r="B55" s="82"/>
    </row>
    <row r="56" spans="2:2" x14ac:dyDescent="0.25">
      <c r="B56" s="82"/>
    </row>
    <row r="57" spans="2:2" x14ac:dyDescent="0.25">
      <c r="B57" s="82"/>
    </row>
    <row r="58" spans="2:2" x14ac:dyDescent="0.25">
      <c r="B58" s="82"/>
    </row>
    <row r="59" spans="2:2" x14ac:dyDescent="0.25">
      <c r="B59" s="82"/>
    </row>
    <row r="60" spans="2:2" x14ac:dyDescent="0.25">
      <c r="B60" s="82"/>
    </row>
    <row r="61" spans="2:2" x14ac:dyDescent="0.25">
      <c r="B61" s="82"/>
    </row>
    <row r="62" spans="2:2" x14ac:dyDescent="0.25">
      <c r="B62" s="82"/>
    </row>
    <row r="63" spans="2:2" x14ac:dyDescent="0.25">
      <c r="B63" s="82"/>
    </row>
    <row r="64" spans="2:2" x14ac:dyDescent="0.25">
      <c r="B64" s="82"/>
    </row>
    <row r="65" spans="2:2" x14ac:dyDescent="0.25">
      <c r="B65" s="82"/>
    </row>
    <row r="66" spans="2:2" x14ac:dyDescent="0.25">
      <c r="B66" s="82"/>
    </row>
    <row r="67" spans="2:2" x14ac:dyDescent="0.25">
      <c r="B67" s="82"/>
    </row>
    <row r="68" spans="2:2" x14ac:dyDescent="0.25">
      <c r="B68" s="82"/>
    </row>
    <row r="69" spans="2:2" x14ac:dyDescent="0.25">
      <c r="B69" s="82"/>
    </row>
    <row r="70" spans="2:2" x14ac:dyDescent="0.25">
      <c r="B70" s="82"/>
    </row>
    <row r="71" spans="2:2" x14ac:dyDescent="0.25">
      <c r="B71" s="82"/>
    </row>
    <row r="72" spans="2:2" x14ac:dyDescent="0.25">
      <c r="B72" s="82"/>
    </row>
    <row r="73" spans="2:2" x14ac:dyDescent="0.25">
      <c r="B73" s="82"/>
    </row>
    <row r="74" spans="2:2" x14ac:dyDescent="0.25">
      <c r="B74" s="82"/>
    </row>
    <row r="75" spans="2:2" x14ac:dyDescent="0.25">
      <c r="B75" s="82"/>
    </row>
    <row r="76" spans="2:2" x14ac:dyDescent="0.25">
      <c r="B76" s="82"/>
    </row>
    <row r="77" spans="2:2" x14ac:dyDescent="0.25">
      <c r="B77" s="82"/>
    </row>
    <row r="78" spans="2:2" x14ac:dyDescent="0.25">
      <c r="B78" s="82"/>
    </row>
    <row r="79" spans="2:2" x14ac:dyDescent="0.25">
      <c r="B79" s="82"/>
    </row>
    <row r="80" spans="2:2" x14ac:dyDescent="0.25">
      <c r="B80" s="82"/>
    </row>
    <row r="81" spans="2:2" x14ac:dyDescent="0.25">
      <c r="B81" s="82"/>
    </row>
    <row r="82" spans="2:2" x14ac:dyDescent="0.25">
      <c r="B82" s="82"/>
    </row>
    <row r="83" spans="2:2" x14ac:dyDescent="0.25">
      <c r="B83" s="82"/>
    </row>
    <row r="84" spans="2:2" x14ac:dyDescent="0.25">
      <c r="B84" s="82"/>
    </row>
    <row r="85" spans="2:2" x14ac:dyDescent="0.25">
      <c r="B85" s="82"/>
    </row>
    <row r="86" spans="2:2" x14ac:dyDescent="0.25">
      <c r="B86" s="82"/>
    </row>
    <row r="87" spans="2:2" x14ac:dyDescent="0.25">
      <c r="B87" s="82"/>
    </row>
    <row r="88" spans="2:2" x14ac:dyDescent="0.25">
      <c r="B88" s="82"/>
    </row>
    <row r="89" spans="2:2" x14ac:dyDescent="0.25">
      <c r="B89" s="82"/>
    </row>
    <row r="90" spans="2:2" x14ac:dyDescent="0.25">
      <c r="B90" s="82"/>
    </row>
    <row r="91" spans="2:2" x14ac:dyDescent="0.25">
      <c r="B91" s="82"/>
    </row>
    <row r="92" spans="2:2" x14ac:dyDescent="0.25">
      <c r="B92" s="82"/>
    </row>
    <row r="93" spans="2:2" x14ac:dyDescent="0.25">
      <c r="B93" s="82"/>
    </row>
    <row r="94" spans="2:2" x14ac:dyDescent="0.25">
      <c r="B94" s="82"/>
    </row>
    <row r="95" spans="2:2" x14ac:dyDescent="0.25">
      <c r="B95" s="82"/>
    </row>
    <row r="96" spans="2:2" x14ac:dyDescent="0.25">
      <c r="B96" s="82"/>
    </row>
    <row r="97" spans="2:4" x14ac:dyDescent="0.25">
      <c r="B97" s="82"/>
    </row>
    <row r="98" spans="2:4" x14ac:dyDescent="0.25">
      <c r="B98" s="82"/>
    </row>
    <row r="99" spans="2:4" x14ac:dyDescent="0.25">
      <c r="B99" s="82"/>
    </row>
    <row r="100" spans="2:4" x14ac:dyDescent="0.25">
      <c r="B100" s="82"/>
    </row>
    <row r="101" spans="2:4" x14ac:dyDescent="0.25">
      <c r="B101" s="82"/>
    </row>
    <row r="102" spans="2:4" x14ac:dyDescent="0.25">
      <c r="B102" s="82"/>
    </row>
    <row r="103" spans="2:4" x14ac:dyDescent="0.25">
      <c r="B103" s="82"/>
    </row>
    <row r="104" spans="2:4" x14ac:dyDescent="0.25">
      <c r="B104" s="82"/>
    </row>
    <row r="105" spans="2:4" x14ac:dyDescent="0.25">
      <c r="B105" s="82"/>
    </row>
    <row r="106" spans="2:4" ht="47.25" customHeight="1" x14ac:dyDescent="0.25">
      <c r="B106" s="82"/>
      <c r="D106" s="98"/>
    </row>
    <row r="107" spans="2:4" x14ac:dyDescent="0.25">
      <c r="B107" s="82"/>
    </row>
    <row r="108" spans="2:4" x14ac:dyDescent="0.25">
      <c r="B108" s="82"/>
    </row>
    <row r="109" spans="2:4" x14ac:dyDescent="0.25">
      <c r="B109" s="82"/>
    </row>
    <row r="110" spans="2:4" x14ac:dyDescent="0.25">
      <c r="B110" s="82"/>
    </row>
    <row r="111" spans="2:4" x14ac:dyDescent="0.25">
      <c r="B111" s="82"/>
    </row>
    <row r="112" spans="2:4" x14ac:dyDescent="0.25">
      <c r="B112" s="82"/>
    </row>
    <row r="113" spans="2:6" x14ac:dyDescent="0.25">
      <c r="B113" s="82"/>
    </row>
    <row r="114" spans="2:6" x14ac:dyDescent="0.25">
      <c r="B114" s="82"/>
      <c r="F114" s="81" t="s">
        <v>390</v>
      </c>
    </row>
    <row r="115" spans="2:6" x14ac:dyDescent="0.25">
      <c r="B115" s="82"/>
    </row>
    <row r="116" spans="2:6" x14ac:dyDescent="0.25">
      <c r="B116" s="82"/>
      <c r="F116" s="81" t="s">
        <v>390</v>
      </c>
    </row>
    <row r="117" spans="2:6" x14ac:dyDescent="0.25">
      <c r="B117" s="82"/>
    </row>
    <row r="118" spans="2:6" x14ac:dyDescent="0.25">
      <c r="B118" s="82"/>
    </row>
    <row r="119" spans="2:6" x14ac:dyDescent="0.25">
      <c r="B119" s="82"/>
    </row>
    <row r="120" spans="2:6" x14ac:dyDescent="0.25">
      <c r="B120" s="82"/>
    </row>
    <row r="121" spans="2:6" x14ac:dyDescent="0.25">
      <c r="B121" s="82"/>
    </row>
    <row r="122" spans="2:6" x14ac:dyDescent="0.25">
      <c r="B122" s="82"/>
    </row>
    <row r="123" spans="2:6" x14ac:dyDescent="0.25">
      <c r="B123" s="82"/>
    </row>
    <row r="124" spans="2:6" x14ac:dyDescent="0.25">
      <c r="B124" s="82"/>
    </row>
    <row r="125" spans="2:6" x14ac:dyDescent="0.25">
      <c r="B125" s="82"/>
    </row>
    <row r="126" spans="2:6" x14ac:dyDescent="0.25">
      <c r="B126" s="82"/>
    </row>
    <row r="127" spans="2:6" x14ac:dyDescent="0.25">
      <c r="B127" s="82"/>
    </row>
    <row r="128" spans="2:6" x14ac:dyDescent="0.25">
      <c r="B128" s="82"/>
    </row>
    <row r="129" spans="2:2" x14ac:dyDescent="0.25">
      <c r="B129" s="82"/>
    </row>
    <row r="130" spans="2:2" x14ac:dyDescent="0.25">
      <c r="B130" s="82"/>
    </row>
    <row r="131" spans="2:2" x14ac:dyDescent="0.25">
      <c r="B131" s="82"/>
    </row>
    <row r="132" spans="2:2" x14ac:dyDescent="0.25">
      <c r="B132" s="82"/>
    </row>
    <row r="133" spans="2:2" x14ac:dyDescent="0.25">
      <c r="B133" s="82"/>
    </row>
    <row r="134" spans="2:2" x14ac:dyDescent="0.25">
      <c r="B134" s="82"/>
    </row>
    <row r="135" spans="2:2" x14ac:dyDescent="0.25">
      <c r="B135" s="82"/>
    </row>
    <row r="136" spans="2:2" x14ac:dyDescent="0.25">
      <c r="B136" s="82"/>
    </row>
    <row r="137" spans="2:2" x14ac:dyDescent="0.25">
      <c r="B137" s="82"/>
    </row>
    <row r="138" spans="2:2" x14ac:dyDescent="0.25">
      <c r="B138" s="82"/>
    </row>
    <row r="139" spans="2:2" x14ac:dyDescent="0.25">
      <c r="B139" s="82"/>
    </row>
    <row r="140" spans="2:2" x14ac:dyDescent="0.25">
      <c r="B140" s="82"/>
    </row>
    <row r="141" spans="2:2" x14ac:dyDescent="0.25">
      <c r="B141" s="82"/>
    </row>
    <row r="142" spans="2:2" x14ac:dyDescent="0.25">
      <c r="B142" s="82"/>
    </row>
    <row r="143" spans="2:2" x14ac:dyDescent="0.25">
      <c r="B143" s="82"/>
    </row>
    <row r="144" spans="2:2" x14ac:dyDescent="0.25">
      <c r="B144" s="82"/>
    </row>
    <row r="145" spans="2:2" x14ac:dyDescent="0.25">
      <c r="B145" s="82"/>
    </row>
    <row r="146" spans="2:2" x14ac:dyDescent="0.25">
      <c r="B146" s="82"/>
    </row>
    <row r="147" spans="2:2" x14ac:dyDescent="0.25">
      <c r="B147" s="82"/>
    </row>
    <row r="148" spans="2:2" x14ac:dyDescent="0.25">
      <c r="B148" s="82"/>
    </row>
    <row r="149" spans="2:2" x14ac:dyDescent="0.25">
      <c r="B149" s="82"/>
    </row>
    <row r="150" spans="2:2" x14ac:dyDescent="0.25">
      <c r="B150" s="82"/>
    </row>
    <row r="151" spans="2:2" x14ac:dyDescent="0.25">
      <c r="B151" s="82"/>
    </row>
    <row r="152" spans="2:2" x14ac:dyDescent="0.25">
      <c r="B152" s="82"/>
    </row>
    <row r="153" spans="2:2" x14ac:dyDescent="0.25">
      <c r="B153" s="82"/>
    </row>
    <row r="154" spans="2:2" x14ac:dyDescent="0.25">
      <c r="B154" s="82"/>
    </row>
    <row r="155" spans="2:2" x14ac:dyDescent="0.25">
      <c r="B155" s="82"/>
    </row>
    <row r="156" spans="2:2" x14ac:dyDescent="0.25">
      <c r="B156" s="82"/>
    </row>
    <row r="157" spans="2:2" x14ac:dyDescent="0.25">
      <c r="B157" s="82"/>
    </row>
    <row r="158" spans="2:2" x14ac:dyDescent="0.25">
      <c r="B158" s="82"/>
    </row>
    <row r="159" spans="2:2" x14ac:dyDescent="0.25">
      <c r="B159" s="82"/>
    </row>
    <row r="160" spans="2:2" x14ac:dyDescent="0.25">
      <c r="B160" s="82"/>
    </row>
    <row r="161" spans="2:2" x14ac:dyDescent="0.25">
      <c r="B161" s="82"/>
    </row>
    <row r="162" spans="2:2" x14ac:dyDescent="0.25">
      <c r="B162" s="82"/>
    </row>
    <row r="163" spans="2:2" x14ac:dyDescent="0.25">
      <c r="B163" s="82"/>
    </row>
    <row r="164" spans="2:2" x14ac:dyDescent="0.25">
      <c r="B164" s="82"/>
    </row>
    <row r="165" spans="2:2" x14ac:dyDescent="0.25">
      <c r="B165" s="82"/>
    </row>
    <row r="166" spans="2:2" x14ac:dyDescent="0.25">
      <c r="B166" s="82"/>
    </row>
    <row r="167" spans="2:2" x14ac:dyDescent="0.25">
      <c r="B167" s="82"/>
    </row>
    <row r="168" spans="2:2" x14ac:dyDescent="0.25">
      <c r="B168" s="82"/>
    </row>
    <row r="169" spans="2:2" x14ac:dyDescent="0.25">
      <c r="B169" s="82"/>
    </row>
    <row r="170" spans="2:2" x14ac:dyDescent="0.25">
      <c r="B170" s="82"/>
    </row>
    <row r="171" spans="2:2" x14ac:dyDescent="0.25">
      <c r="B171" s="82"/>
    </row>
    <row r="172" spans="2:2" x14ac:dyDescent="0.25">
      <c r="B172" s="82"/>
    </row>
    <row r="173" spans="2:2" x14ac:dyDescent="0.25">
      <c r="B173" s="82"/>
    </row>
    <row r="174" spans="2:2" x14ac:dyDescent="0.25">
      <c r="B174" s="82"/>
    </row>
    <row r="175" spans="2:2" x14ac:dyDescent="0.25">
      <c r="B175" s="82"/>
    </row>
    <row r="176" spans="2:2" x14ac:dyDescent="0.25">
      <c r="B176" s="82"/>
    </row>
    <row r="177" spans="2:2" x14ac:dyDescent="0.25">
      <c r="B177" s="82"/>
    </row>
    <row r="178" spans="2:2" x14ac:dyDescent="0.25">
      <c r="B178" s="82"/>
    </row>
    <row r="179" spans="2:2" x14ac:dyDescent="0.25">
      <c r="B179" s="82"/>
    </row>
    <row r="180" spans="2:2" x14ac:dyDescent="0.25">
      <c r="B180" s="82"/>
    </row>
    <row r="181" spans="2:2" x14ac:dyDescent="0.25">
      <c r="B181" s="82"/>
    </row>
    <row r="182" spans="2:2" x14ac:dyDescent="0.25">
      <c r="B182" s="82"/>
    </row>
    <row r="183" spans="2:2" x14ac:dyDescent="0.25">
      <c r="B183" s="82"/>
    </row>
    <row r="184" spans="2:2" x14ac:dyDescent="0.25">
      <c r="B184" s="82"/>
    </row>
    <row r="185" spans="2:2" x14ac:dyDescent="0.25">
      <c r="B185" s="82"/>
    </row>
    <row r="186" spans="2:2" x14ac:dyDescent="0.25">
      <c r="B186" s="82"/>
    </row>
    <row r="187" spans="2:2" x14ac:dyDescent="0.25">
      <c r="B187" s="82"/>
    </row>
    <row r="188" spans="2:2" x14ac:dyDescent="0.25">
      <c r="B188" s="82"/>
    </row>
    <row r="189" spans="2:2" x14ac:dyDescent="0.25">
      <c r="B189" s="82"/>
    </row>
    <row r="190" spans="2:2" x14ac:dyDescent="0.25">
      <c r="B190" s="82"/>
    </row>
    <row r="191" spans="2:2" x14ac:dyDescent="0.25">
      <c r="B191" s="82"/>
    </row>
    <row r="192" spans="2:2" x14ac:dyDescent="0.25">
      <c r="B192" s="82"/>
    </row>
    <row r="193" spans="2:2" x14ac:dyDescent="0.25">
      <c r="B193" s="82"/>
    </row>
    <row r="194" spans="2:2" x14ac:dyDescent="0.25">
      <c r="B194" s="82"/>
    </row>
    <row r="195" spans="2:2" x14ac:dyDescent="0.25">
      <c r="B195" s="82"/>
    </row>
    <row r="196" spans="2:2" x14ac:dyDescent="0.25">
      <c r="B196" s="82"/>
    </row>
    <row r="197" spans="2:2" x14ac:dyDescent="0.25">
      <c r="B197" s="82"/>
    </row>
    <row r="198" spans="2:2" x14ac:dyDescent="0.25">
      <c r="B198" s="82"/>
    </row>
    <row r="199" spans="2:2" x14ac:dyDescent="0.25">
      <c r="B199" s="82"/>
    </row>
    <row r="200" spans="2:2" x14ac:dyDescent="0.25">
      <c r="B200" s="82"/>
    </row>
    <row r="201" spans="2:2" x14ac:dyDescent="0.25">
      <c r="B201" s="82"/>
    </row>
    <row r="202" spans="2:2" x14ac:dyDescent="0.25">
      <c r="B202" s="82"/>
    </row>
    <row r="203" spans="2:2" x14ac:dyDescent="0.25">
      <c r="B203" s="82"/>
    </row>
    <row r="204" spans="2:2" x14ac:dyDescent="0.25">
      <c r="B204" s="82"/>
    </row>
    <row r="205" spans="2:2" x14ac:dyDescent="0.25">
      <c r="B205" s="82"/>
    </row>
    <row r="206" spans="2:2" x14ac:dyDescent="0.25">
      <c r="B206" s="82"/>
    </row>
    <row r="207" spans="2:2" x14ac:dyDescent="0.25">
      <c r="B207" s="82"/>
    </row>
    <row r="208" spans="2:2" x14ac:dyDescent="0.25">
      <c r="B208" s="82"/>
    </row>
    <row r="209" spans="2:2" x14ac:dyDescent="0.25">
      <c r="B209" s="82"/>
    </row>
    <row r="210" spans="2:2" x14ac:dyDescent="0.25">
      <c r="B210" s="82"/>
    </row>
    <row r="211" spans="2:2" x14ac:dyDescent="0.25">
      <c r="B211" s="82"/>
    </row>
    <row r="212" spans="2:2" x14ac:dyDescent="0.25">
      <c r="B212" s="82"/>
    </row>
    <row r="213" spans="2:2" x14ac:dyDescent="0.25">
      <c r="B213" s="82"/>
    </row>
    <row r="214" spans="2:2" x14ac:dyDescent="0.25">
      <c r="B214" s="82"/>
    </row>
    <row r="215" spans="2:2" x14ac:dyDescent="0.25">
      <c r="B215" s="82"/>
    </row>
    <row r="216" spans="2:2" x14ac:dyDescent="0.25">
      <c r="B216" s="82"/>
    </row>
    <row r="217" spans="2:2" x14ac:dyDescent="0.25">
      <c r="B217" s="82"/>
    </row>
    <row r="218" spans="2:2" x14ac:dyDescent="0.25">
      <c r="B218" s="82"/>
    </row>
    <row r="219" spans="2:2" x14ac:dyDescent="0.25">
      <c r="B219" s="82"/>
    </row>
    <row r="220" spans="2:2" x14ac:dyDescent="0.25">
      <c r="B220" s="82"/>
    </row>
    <row r="221" spans="2:2" x14ac:dyDescent="0.25">
      <c r="B221" s="82"/>
    </row>
    <row r="222" spans="2:2" x14ac:dyDescent="0.25">
      <c r="B222" s="82"/>
    </row>
    <row r="223" spans="2:2" x14ac:dyDescent="0.25">
      <c r="B223" s="82"/>
    </row>
    <row r="224" spans="2:2" x14ac:dyDescent="0.25">
      <c r="B224" s="82"/>
    </row>
    <row r="225" spans="2:2" x14ac:dyDescent="0.25">
      <c r="B225" s="82"/>
    </row>
    <row r="226" spans="2:2" x14ac:dyDescent="0.25">
      <c r="B226" s="82"/>
    </row>
    <row r="227" spans="2:2" x14ac:dyDescent="0.25">
      <c r="B227" s="82"/>
    </row>
    <row r="228" spans="2:2" x14ac:dyDescent="0.25">
      <c r="B228" s="82"/>
    </row>
    <row r="229" spans="2:2" x14ac:dyDescent="0.25">
      <c r="B229" s="82"/>
    </row>
    <row r="230" spans="2:2" x14ac:dyDescent="0.25">
      <c r="B230" s="82"/>
    </row>
    <row r="231" spans="2:2" x14ac:dyDescent="0.25">
      <c r="B231" s="82"/>
    </row>
    <row r="232" spans="2:2" x14ac:dyDescent="0.25">
      <c r="B232" s="82"/>
    </row>
    <row r="233" spans="2:2" x14ac:dyDescent="0.25">
      <c r="B233" s="82"/>
    </row>
    <row r="234" spans="2:2" x14ac:dyDescent="0.25">
      <c r="B234" s="82"/>
    </row>
    <row r="235" spans="2:2" x14ac:dyDescent="0.25">
      <c r="B235" s="82"/>
    </row>
    <row r="236" spans="2:2" x14ac:dyDescent="0.25">
      <c r="B236" s="82"/>
    </row>
    <row r="237" spans="2:2" x14ac:dyDescent="0.25">
      <c r="B237" s="82"/>
    </row>
    <row r="238" spans="2:2" x14ac:dyDescent="0.25">
      <c r="B238" s="82"/>
    </row>
    <row r="239" spans="2:2" x14ac:dyDescent="0.25">
      <c r="B239" s="82"/>
    </row>
    <row r="240" spans="2:2" x14ac:dyDescent="0.25">
      <c r="B240" s="82"/>
    </row>
    <row r="241" spans="2:2" x14ac:dyDescent="0.25">
      <c r="B241" s="82"/>
    </row>
    <row r="242" spans="2:2" x14ac:dyDescent="0.25">
      <c r="B242" s="82"/>
    </row>
    <row r="243" spans="2:2" x14ac:dyDescent="0.25">
      <c r="B243" s="82"/>
    </row>
    <row r="244" spans="2:2" x14ac:dyDescent="0.25">
      <c r="B244" s="82"/>
    </row>
    <row r="245" spans="2:2" x14ac:dyDescent="0.25">
      <c r="B245" s="82"/>
    </row>
    <row r="246" spans="2:2" x14ac:dyDescent="0.25">
      <c r="B246" s="82"/>
    </row>
    <row r="247" spans="2:2" x14ac:dyDescent="0.25">
      <c r="B247" s="82"/>
    </row>
    <row r="248" spans="2:2" x14ac:dyDescent="0.25">
      <c r="B248" s="82"/>
    </row>
    <row r="249" spans="2:2" x14ac:dyDescent="0.25">
      <c r="B249" s="82"/>
    </row>
    <row r="250" spans="2:2" x14ac:dyDescent="0.25">
      <c r="B250" s="82"/>
    </row>
    <row r="251" spans="2:2" x14ac:dyDescent="0.25">
      <c r="B251" s="82"/>
    </row>
    <row r="252" spans="2:2" x14ac:dyDescent="0.25">
      <c r="B252" s="82"/>
    </row>
    <row r="253" spans="2:2" x14ac:dyDescent="0.25">
      <c r="B253" s="82"/>
    </row>
    <row r="254" spans="2:2" x14ac:dyDescent="0.25">
      <c r="B254" s="82"/>
    </row>
    <row r="255" spans="2:2" x14ac:dyDescent="0.25">
      <c r="B255" s="82"/>
    </row>
    <row r="256" spans="2:2" x14ac:dyDescent="0.25">
      <c r="B256" s="82"/>
    </row>
    <row r="257" spans="2:2" x14ac:dyDescent="0.25">
      <c r="B257" s="82"/>
    </row>
    <row r="258" spans="2:2" x14ac:dyDescent="0.25">
      <c r="B258" s="82"/>
    </row>
    <row r="259" spans="2:2" x14ac:dyDescent="0.25">
      <c r="B259" s="82"/>
    </row>
    <row r="260" spans="2:2" x14ac:dyDescent="0.25">
      <c r="B260" s="82"/>
    </row>
    <row r="261" spans="2:2" x14ac:dyDescent="0.25">
      <c r="B261" s="82"/>
    </row>
    <row r="262" spans="2:2" x14ac:dyDescent="0.25">
      <c r="B262" s="82"/>
    </row>
    <row r="263" spans="2:2" x14ac:dyDescent="0.25">
      <c r="B263" s="82"/>
    </row>
    <row r="264" spans="2:2" x14ac:dyDescent="0.25">
      <c r="B264" s="82"/>
    </row>
    <row r="265" spans="2:2" x14ac:dyDescent="0.25">
      <c r="B265" s="82"/>
    </row>
    <row r="266" spans="2:2" x14ac:dyDescent="0.25">
      <c r="B266" s="82"/>
    </row>
    <row r="267" spans="2:2" x14ac:dyDescent="0.25">
      <c r="B267" s="82"/>
    </row>
    <row r="268" spans="2:2" x14ac:dyDescent="0.25">
      <c r="B268" s="82"/>
    </row>
    <row r="269" spans="2:2" x14ac:dyDescent="0.25">
      <c r="B269" s="82"/>
    </row>
    <row r="270" spans="2:2" x14ac:dyDescent="0.25">
      <c r="B270" s="82"/>
    </row>
    <row r="271" spans="2:2" x14ac:dyDescent="0.25">
      <c r="B271" s="82"/>
    </row>
    <row r="272" spans="2:2" x14ac:dyDescent="0.25">
      <c r="B272" s="82"/>
    </row>
    <row r="273" spans="1:2" x14ac:dyDescent="0.25">
      <c r="B273" s="82"/>
    </row>
    <row r="274" spans="1:2" x14ac:dyDescent="0.25">
      <c r="B274" s="82"/>
    </row>
    <row r="275" spans="1:2" x14ac:dyDescent="0.25">
      <c r="B275" s="82"/>
    </row>
    <row r="276" spans="1:2" x14ac:dyDescent="0.25">
      <c r="B276" s="82"/>
    </row>
    <row r="277" spans="1:2" x14ac:dyDescent="0.25">
      <c r="B277" s="82"/>
    </row>
    <row r="278" spans="1:2" x14ac:dyDescent="0.25">
      <c r="B278" s="82"/>
    </row>
    <row r="279" spans="1:2" x14ac:dyDescent="0.25">
      <c r="B279" s="82"/>
    </row>
    <row r="280" spans="1:2" x14ac:dyDescent="0.25">
      <c r="B280" s="82"/>
    </row>
    <row r="281" spans="1:2" x14ac:dyDescent="0.25">
      <c r="B281" s="82"/>
    </row>
    <row r="282" spans="1:2" x14ac:dyDescent="0.25">
      <c r="B282" s="82"/>
    </row>
    <row r="283" spans="1:2" x14ac:dyDescent="0.25">
      <c r="B283" s="82"/>
    </row>
    <row r="284" spans="1:2" x14ac:dyDescent="0.25">
      <c r="B284" s="82"/>
    </row>
    <row r="285" spans="1:2" x14ac:dyDescent="0.25">
      <c r="B285" s="82"/>
    </row>
    <row r="286" spans="1:2" x14ac:dyDescent="0.25">
      <c r="B286" s="82"/>
    </row>
    <row r="287" spans="1:2" x14ac:dyDescent="0.25">
      <c r="A287" s="99"/>
      <c r="B287" s="82"/>
    </row>
    <row r="288" spans="1:2" x14ac:dyDescent="0.25">
      <c r="A288" s="99"/>
      <c r="B288" s="82"/>
    </row>
    <row r="289" spans="1:2" x14ac:dyDescent="0.25">
      <c r="B289" s="82"/>
    </row>
    <row r="290" spans="1:2" x14ac:dyDescent="0.25">
      <c r="A290" s="99"/>
      <c r="B290" s="82"/>
    </row>
    <row r="291" spans="1:2" x14ac:dyDescent="0.25">
      <c r="A291" s="99"/>
      <c r="B291" s="82"/>
    </row>
    <row r="292" spans="1:2" x14ac:dyDescent="0.25">
      <c r="B292" s="82"/>
    </row>
    <row r="293" spans="1:2" x14ac:dyDescent="0.25">
      <c r="B293" s="82"/>
    </row>
    <row r="294" spans="1:2" x14ac:dyDescent="0.25">
      <c r="B294" s="82"/>
    </row>
    <row r="295" spans="1:2" x14ac:dyDescent="0.25">
      <c r="B295" s="82"/>
    </row>
    <row r="296" spans="1:2" x14ac:dyDescent="0.25">
      <c r="B296" s="82"/>
    </row>
    <row r="297" spans="1:2" x14ac:dyDescent="0.25">
      <c r="B297" s="82"/>
    </row>
    <row r="298" spans="1:2" x14ac:dyDescent="0.25">
      <c r="B298" s="82"/>
    </row>
    <row r="299" spans="1:2" x14ac:dyDescent="0.25">
      <c r="B299" s="82"/>
    </row>
    <row r="300" spans="1:2" x14ac:dyDescent="0.25">
      <c r="B300" s="82"/>
    </row>
    <row r="301" spans="1:2" x14ac:dyDescent="0.25">
      <c r="B301" s="82"/>
    </row>
    <row r="302" spans="1:2" x14ac:dyDescent="0.25">
      <c r="B302" s="82"/>
    </row>
    <row r="303" spans="1:2" x14ac:dyDescent="0.25">
      <c r="B303" s="82"/>
    </row>
    <row r="304" spans="1:2" x14ac:dyDescent="0.25">
      <c r="B304" s="82"/>
    </row>
    <row r="305" spans="2:2" x14ac:dyDescent="0.25">
      <c r="B305" s="82"/>
    </row>
    <row r="306" spans="2:2" x14ac:dyDescent="0.25">
      <c r="B306" s="82"/>
    </row>
    <row r="307" spans="2:2" x14ac:dyDescent="0.25">
      <c r="B307" s="82"/>
    </row>
    <row r="308" spans="2:2" x14ac:dyDescent="0.25">
      <c r="B308" s="82"/>
    </row>
    <row r="309" spans="2:2" x14ac:dyDescent="0.25">
      <c r="B309" s="82"/>
    </row>
    <row r="310" spans="2:2" x14ac:dyDescent="0.25">
      <c r="B310" s="82"/>
    </row>
    <row r="311" spans="2:2" x14ac:dyDescent="0.25">
      <c r="B311" s="82"/>
    </row>
    <row r="312" spans="2:2" x14ac:dyDescent="0.25">
      <c r="B312" s="82"/>
    </row>
    <row r="313" spans="2:2" x14ac:dyDescent="0.25">
      <c r="B313" s="82"/>
    </row>
    <row r="314" spans="2:2" x14ac:dyDescent="0.25">
      <c r="B314" s="82"/>
    </row>
    <row r="315" spans="2:2" x14ac:dyDescent="0.25">
      <c r="B315" s="82"/>
    </row>
    <row r="316" spans="2:2" x14ac:dyDescent="0.25">
      <c r="B316" s="82"/>
    </row>
    <row r="317" spans="2:2" x14ac:dyDescent="0.25">
      <c r="B317" s="82"/>
    </row>
    <row r="318" spans="2:2" x14ac:dyDescent="0.25">
      <c r="B318" s="82"/>
    </row>
    <row r="319" spans="2:2" x14ac:dyDescent="0.25">
      <c r="B319" s="82"/>
    </row>
    <row r="320" spans="2:2" x14ac:dyDescent="0.25">
      <c r="B320" s="82"/>
    </row>
    <row r="321" spans="2:2" x14ac:dyDescent="0.25">
      <c r="B321" s="82"/>
    </row>
    <row r="322" spans="2:2" x14ac:dyDescent="0.25">
      <c r="B322" s="82"/>
    </row>
    <row r="323" spans="2:2" x14ac:dyDescent="0.25">
      <c r="B323" s="82"/>
    </row>
    <row r="324" spans="2:2" x14ac:dyDescent="0.25">
      <c r="B324" s="82"/>
    </row>
    <row r="325" spans="2:2" x14ac:dyDescent="0.25">
      <c r="B325" s="82"/>
    </row>
    <row r="326" spans="2:2" x14ac:dyDescent="0.25">
      <c r="B326" s="82"/>
    </row>
    <row r="327" spans="2:2" x14ac:dyDescent="0.25">
      <c r="B327" s="82"/>
    </row>
    <row r="328" spans="2:2" x14ac:dyDescent="0.25">
      <c r="B328" s="82"/>
    </row>
    <row r="329" spans="2:2" x14ac:dyDescent="0.25">
      <c r="B329" s="82"/>
    </row>
    <row r="330" spans="2:2" x14ac:dyDescent="0.25">
      <c r="B330" s="82"/>
    </row>
    <row r="331" spans="2:2" x14ac:dyDescent="0.25">
      <c r="B331" s="82"/>
    </row>
    <row r="332" spans="2:2" x14ac:dyDescent="0.25">
      <c r="B332" s="82"/>
    </row>
    <row r="333" spans="2:2" x14ac:dyDescent="0.25">
      <c r="B333" s="82"/>
    </row>
    <row r="334" spans="2:2" x14ac:dyDescent="0.25">
      <c r="B334" s="82"/>
    </row>
    <row r="335" spans="2:2" x14ac:dyDescent="0.25">
      <c r="B335" s="82"/>
    </row>
    <row r="336" spans="2:2" x14ac:dyDescent="0.25">
      <c r="B336" s="82"/>
    </row>
    <row r="337" spans="2:2" x14ac:dyDescent="0.25">
      <c r="B337" s="82"/>
    </row>
    <row r="338" spans="2:2" x14ac:dyDescent="0.25">
      <c r="B338" s="82"/>
    </row>
    <row r="339" spans="2:2" x14ac:dyDescent="0.25">
      <c r="B339" s="82"/>
    </row>
    <row r="340" spans="2:2" x14ac:dyDescent="0.25">
      <c r="B340" s="82"/>
    </row>
    <row r="341" spans="2:2" x14ac:dyDescent="0.25">
      <c r="B341" s="82"/>
    </row>
    <row r="342" spans="2:2" x14ac:dyDescent="0.25">
      <c r="B342" s="82"/>
    </row>
    <row r="343" spans="2:2" x14ac:dyDescent="0.25">
      <c r="B343" s="82"/>
    </row>
    <row r="344" spans="2:2" x14ac:dyDescent="0.25">
      <c r="B344" s="82"/>
    </row>
    <row r="345" spans="2:2" x14ac:dyDescent="0.25">
      <c r="B345" s="82"/>
    </row>
    <row r="346" spans="2:2" x14ac:dyDescent="0.25">
      <c r="B346" s="82"/>
    </row>
    <row r="347" spans="2:2" x14ac:dyDescent="0.25">
      <c r="B347" s="82"/>
    </row>
    <row r="348" spans="2:2" x14ac:dyDescent="0.25">
      <c r="B348" s="82"/>
    </row>
    <row r="349" spans="2:2" x14ac:dyDescent="0.25">
      <c r="B349" s="82"/>
    </row>
    <row r="350" spans="2:2" x14ac:dyDescent="0.25">
      <c r="B350" s="82"/>
    </row>
    <row r="351" spans="2:2" x14ac:dyDescent="0.25">
      <c r="B351" s="82"/>
    </row>
    <row r="352" spans="2:2" x14ac:dyDescent="0.25">
      <c r="B352" s="82"/>
    </row>
    <row r="353" spans="2:2" x14ac:dyDescent="0.25">
      <c r="B353" s="82"/>
    </row>
    <row r="354" spans="2:2" x14ac:dyDescent="0.25">
      <c r="B354" s="82"/>
    </row>
    <row r="355" spans="2:2" x14ac:dyDescent="0.25">
      <c r="B355" s="82"/>
    </row>
    <row r="356" spans="2:2" x14ac:dyDescent="0.25">
      <c r="B356" s="82"/>
    </row>
    <row r="357" spans="2:2" x14ac:dyDescent="0.25">
      <c r="B357" s="82"/>
    </row>
    <row r="358" spans="2:2" x14ac:dyDescent="0.25">
      <c r="B358" s="82"/>
    </row>
    <row r="359" spans="2:2" x14ac:dyDescent="0.25">
      <c r="B359" s="82"/>
    </row>
    <row r="360" spans="2:2" x14ac:dyDescent="0.25">
      <c r="B360" s="82"/>
    </row>
    <row r="361" spans="2:2" x14ac:dyDescent="0.25">
      <c r="B361" s="82"/>
    </row>
    <row r="362" spans="2:2" x14ac:dyDescent="0.25">
      <c r="B362" s="82"/>
    </row>
    <row r="363" spans="2:2" x14ac:dyDescent="0.25">
      <c r="B363" s="82"/>
    </row>
    <row r="364" spans="2:2" x14ac:dyDescent="0.25">
      <c r="B364" s="82"/>
    </row>
    <row r="365" spans="2:2" x14ac:dyDescent="0.25">
      <c r="B365" s="82"/>
    </row>
    <row r="366" spans="2:2" x14ac:dyDescent="0.25">
      <c r="B366" s="82"/>
    </row>
    <row r="367" spans="2:2" x14ac:dyDescent="0.25">
      <c r="B367" s="82"/>
    </row>
    <row r="368" spans="2:2" x14ac:dyDescent="0.25">
      <c r="B368" s="82"/>
    </row>
    <row r="369" spans="2:2" x14ac:dyDescent="0.25">
      <c r="B369" s="82"/>
    </row>
    <row r="370" spans="2:2" x14ac:dyDescent="0.25">
      <c r="B370" s="82"/>
    </row>
    <row r="371" spans="2:2" x14ac:dyDescent="0.25">
      <c r="B371" s="82"/>
    </row>
    <row r="372" spans="2:2" x14ac:dyDescent="0.25">
      <c r="B372" s="82"/>
    </row>
    <row r="373" spans="2:2" x14ac:dyDescent="0.25">
      <c r="B373" s="82"/>
    </row>
    <row r="374" spans="2:2" x14ac:dyDescent="0.25">
      <c r="B374" s="82"/>
    </row>
    <row r="375" spans="2:2" x14ac:dyDescent="0.25">
      <c r="B375" s="82"/>
    </row>
    <row r="376" spans="2:2" x14ac:dyDescent="0.25">
      <c r="B376" s="82"/>
    </row>
    <row r="377" spans="2:2" x14ac:dyDescent="0.25">
      <c r="B377" s="82"/>
    </row>
    <row r="378" spans="2:2" x14ac:dyDescent="0.25">
      <c r="B378" s="82"/>
    </row>
    <row r="379" spans="2:2" x14ac:dyDescent="0.25">
      <c r="B379" s="82"/>
    </row>
    <row r="380" spans="2:2" x14ac:dyDescent="0.25">
      <c r="B380" s="82"/>
    </row>
    <row r="381" spans="2:2" x14ac:dyDescent="0.25">
      <c r="B381" s="82"/>
    </row>
    <row r="382" spans="2:2" x14ac:dyDescent="0.25">
      <c r="B382" s="82"/>
    </row>
    <row r="383" spans="2:2" x14ac:dyDescent="0.25">
      <c r="B383" s="82"/>
    </row>
    <row r="384" spans="2:2" x14ac:dyDescent="0.25">
      <c r="B384" s="82"/>
    </row>
    <row r="385" spans="2:2" x14ac:dyDescent="0.25">
      <c r="B385" s="82"/>
    </row>
    <row r="386" spans="2:2" x14ac:dyDescent="0.25">
      <c r="B386" s="82"/>
    </row>
    <row r="387" spans="2:2" x14ac:dyDescent="0.25">
      <c r="B387" s="82"/>
    </row>
    <row r="388" spans="2:2" x14ac:dyDescent="0.25">
      <c r="B388" s="82"/>
    </row>
    <row r="389" spans="2:2" x14ac:dyDescent="0.25">
      <c r="B389" s="82"/>
    </row>
    <row r="390" spans="2:2" x14ac:dyDescent="0.25">
      <c r="B390" s="82"/>
    </row>
    <row r="391" spans="2:2" x14ac:dyDescent="0.25">
      <c r="B391" s="82"/>
    </row>
    <row r="392" spans="2:2" x14ac:dyDescent="0.25">
      <c r="B392" s="82"/>
    </row>
    <row r="393" spans="2:2" x14ac:dyDescent="0.25">
      <c r="B393" s="82"/>
    </row>
    <row r="394" spans="2:2" x14ac:dyDescent="0.25">
      <c r="B394" s="82"/>
    </row>
    <row r="395" spans="2:2" x14ac:dyDescent="0.25">
      <c r="B395" s="82"/>
    </row>
    <row r="396" spans="2:2" x14ac:dyDescent="0.25">
      <c r="B396" s="82"/>
    </row>
    <row r="397" spans="2:2" x14ac:dyDescent="0.25">
      <c r="B397" s="82"/>
    </row>
    <row r="398" spans="2:2" x14ac:dyDescent="0.25">
      <c r="B398" s="82"/>
    </row>
    <row r="399" spans="2:2" x14ac:dyDescent="0.25">
      <c r="B399" s="82"/>
    </row>
    <row r="400" spans="2:2" x14ac:dyDescent="0.25">
      <c r="B400" s="82"/>
    </row>
    <row r="401" spans="2:2" x14ac:dyDescent="0.25">
      <c r="B401" s="82"/>
    </row>
    <row r="402" spans="2:2" x14ac:dyDescent="0.25">
      <c r="B402" s="82"/>
    </row>
    <row r="403" spans="2:2" x14ac:dyDescent="0.25">
      <c r="B403" s="82"/>
    </row>
    <row r="404" spans="2:2" x14ac:dyDescent="0.25">
      <c r="B404" s="82"/>
    </row>
    <row r="405" spans="2:2" x14ac:dyDescent="0.25">
      <c r="B405" s="82"/>
    </row>
    <row r="406" spans="2:2" x14ac:dyDescent="0.25">
      <c r="B406" s="82"/>
    </row>
    <row r="407" spans="2:2" x14ac:dyDescent="0.25">
      <c r="B407" s="82"/>
    </row>
    <row r="408" spans="2:2" x14ac:dyDescent="0.25">
      <c r="B408" s="82"/>
    </row>
    <row r="409" spans="2:2" x14ac:dyDescent="0.25">
      <c r="B409" s="82"/>
    </row>
    <row r="410" spans="2:2" x14ac:dyDescent="0.25">
      <c r="B410" s="82"/>
    </row>
    <row r="411" spans="2:2" x14ac:dyDescent="0.25">
      <c r="B411" s="82"/>
    </row>
    <row r="412" spans="2:2" x14ac:dyDescent="0.25">
      <c r="B412" s="82"/>
    </row>
    <row r="413" spans="2:2" x14ac:dyDescent="0.25">
      <c r="B413" s="82"/>
    </row>
    <row r="414" spans="2:2" x14ac:dyDescent="0.25">
      <c r="B414" s="82"/>
    </row>
    <row r="415" spans="2:2" x14ac:dyDescent="0.25">
      <c r="B415" s="82"/>
    </row>
    <row r="416" spans="2:2" x14ac:dyDescent="0.25">
      <c r="B416" s="82"/>
    </row>
    <row r="417" spans="2:2" x14ac:dyDescent="0.25">
      <c r="B417" s="82"/>
    </row>
    <row r="418" spans="2:2" x14ac:dyDescent="0.25">
      <c r="B418" s="82"/>
    </row>
    <row r="419" spans="2:2" x14ac:dyDescent="0.25">
      <c r="B419" s="82"/>
    </row>
    <row r="420" spans="2:2" x14ac:dyDescent="0.25">
      <c r="B420" s="82"/>
    </row>
    <row r="421" spans="2:2" x14ac:dyDescent="0.25">
      <c r="B421" s="82"/>
    </row>
    <row r="422" spans="2:2" x14ac:dyDescent="0.25">
      <c r="B422" s="82"/>
    </row>
    <row r="423" spans="2:2" x14ac:dyDescent="0.25">
      <c r="B423" s="82"/>
    </row>
    <row r="424" spans="2:2" x14ac:dyDescent="0.25">
      <c r="B424" s="82"/>
    </row>
    <row r="425" spans="2:2" x14ac:dyDescent="0.25">
      <c r="B425" s="82"/>
    </row>
    <row r="426" spans="2:2" x14ac:dyDescent="0.25">
      <c r="B426" s="82"/>
    </row>
    <row r="427" spans="2:2" x14ac:dyDescent="0.25">
      <c r="B427" s="82"/>
    </row>
    <row r="428" spans="2:2" x14ac:dyDescent="0.25">
      <c r="B428" s="82"/>
    </row>
    <row r="429" spans="2:2" x14ac:dyDescent="0.25">
      <c r="B429" s="82"/>
    </row>
    <row r="430" spans="2:2" x14ac:dyDescent="0.25">
      <c r="B430" s="82"/>
    </row>
    <row r="431" spans="2:2" x14ac:dyDescent="0.25">
      <c r="B431" s="82"/>
    </row>
    <row r="432" spans="2:2" x14ac:dyDescent="0.25">
      <c r="B432" s="82"/>
    </row>
    <row r="433" spans="2:2" x14ac:dyDescent="0.25">
      <c r="B433" s="82"/>
    </row>
    <row r="434" spans="2:2" x14ac:dyDescent="0.25">
      <c r="B434" s="82"/>
    </row>
    <row r="435" spans="2:2" x14ac:dyDescent="0.25">
      <c r="B435" s="82"/>
    </row>
    <row r="436" spans="2:2" x14ac:dyDescent="0.25">
      <c r="B436" s="82"/>
    </row>
    <row r="437" spans="2:2" x14ac:dyDescent="0.25">
      <c r="B437" s="82"/>
    </row>
    <row r="438" spans="2:2" x14ac:dyDescent="0.25">
      <c r="B438" s="82"/>
    </row>
    <row r="439" spans="2:2" x14ac:dyDescent="0.25">
      <c r="B439" s="82"/>
    </row>
    <row r="440" spans="2:2" x14ac:dyDescent="0.25">
      <c r="B440" s="82"/>
    </row>
    <row r="441" spans="2:2" x14ac:dyDescent="0.25">
      <c r="B441" s="82"/>
    </row>
    <row r="442" spans="2:2" x14ac:dyDescent="0.25">
      <c r="B442" s="82"/>
    </row>
    <row r="443" spans="2:2" x14ac:dyDescent="0.25">
      <c r="B443" s="82"/>
    </row>
    <row r="444" spans="2:2" x14ac:dyDescent="0.25">
      <c r="B444" s="82"/>
    </row>
    <row r="445" spans="2:2" x14ac:dyDescent="0.25">
      <c r="B445" s="82"/>
    </row>
    <row r="446" spans="2:2" x14ac:dyDescent="0.25">
      <c r="B446" s="82"/>
    </row>
    <row r="447" spans="2:2" x14ac:dyDescent="0.25">
      <c r="B447" s="82"/>
    </row>
    <row r="448" spans="2:2" x14ac:dyDescent="0.25">
      <c r="B448" s="82"/>
    </row>
    <row r="449" spans="2:2" x14ac:dyDescent="0.25">
      <c r="B449" s="82"/>
    </row>
    <row r="450" spans="2:2" x14ac:dyDescent="0.25">
      <c r="B450" s="82"/>
    </row>
    <row r="451" spans="2:2" x14ac:dyDescent="0.25">
      <c r="B451" s="82"/>
    </row>
    <row r="452" spans="2:2" x14ac:dyDescent="0.25">
      <c r="B452" s="82"/>
    </row>
    <row r="453" spans="2:2" x14ac:dyDescent="0.25">
      <c r="B453" s="82"/>
    </row>
    <row r="454" spans="2:2" x14ac:dyDescent="0.25">
      <c r="B454" s="82"/>
    </row>
    <row r="455" spans="2:2" x14ac:dyDescent="0.25">
      <c r="B455" s="82"/>
    </row>
    <row r="456" spans="2:2" x14ac:dyDescent="0.25">
      <c r="B456" s="82"/>
    </row>
    <row r="457" spans="2:2" x14ac:dyDescent="0.25">
      <c r="B457" s="82"/>
    </row>
    <row r="458" spans="2:2" x14ac:dyDescent="0.25">
      <c r="B458" s="82"/>
    </row>
    <row r="459" spans="2:2" x14ac:dyDescent="0.25">
      <c r="B459" s="82"/>
    </row>
    <row r="460" spans="2:2" x14ac:dyDescent="0.25">
      <c r="B460" s="82"/>
    </row>
    <row r="461" spans="2:2" x14ac:dyDescent="0.25">
      <c r="B461" s="82"/>
    </row>
    <row r="462" spans="2:2" x14ac:dyDescent="0.25">
      <c r="B462" s="82"/>
    </row>
    <row r="463" spans="2:2" x14ac:dyDescent="0.25">
      <c r="B463" s="82"/>
    </row>
    <row r="464" spans="2:2" x14ac:dyDescent="0.25">
      <c r="B464" s="82"/>
    </row>
    <row r="465" spans="2:2" x14ac:dyDescent="0.25">
      <c r="B465" s="82"/>
    </row>
    <row r="466" spans="2:2" x14ac:dyDescent="0.25">
      <c r="B466" s="82"/>
    </row>
    <row r="467" spans="2:2" x14ac:dyDescent="0.25">
      <c r="B467" s="82"/>
    </row>
    <row r="468" spans="2:2" x14ac:dyDescent="0.25">
      <c r="B468" s="82"/>
    </row>
    <row r="469" spans="2:2" x14ac:dyDescent="0.25">
      <c r="B469" s="82"/>
    </row>
    <row r="470" spans="2:2" x14ac:dyDescent="0.25">
      <c r="B470" s="82"/>
    </row>
    <row r="471" spans="2:2" x14ac:dyDescent="0.25">
      <c r="B471" s="82"/>
    </row>
    <row r="472" spans="2:2" x14ac:dyDescent="0.25">
      <c r="B472" s="82"/>
    </row>
    <row r="473" spans="2:2" x14ac:dyDescent="0.25">
      <c r="B473" s="82"/>
    </row>
    <row r="474" spans="2:2" x14ac:dyDescent="0.25">
      <c r="B474" s="82"/>
    </row>
    <row r="475" spans="2:2" x14ac:dyDescent="0.25">
      <c r="B475" s="82"/>
    </row>
    <row r="476" spans="2:2" x14ac:dyDescent="0.25">
      <c r="B476" s="82"/>
    </row>
    <row r="477" spans="2:2" x14ac:dyDescent="0.25">
      <c r="B477" s="82"/>
    </row>
    <row r="478" spans="2:2" x14ac:dyDescent="0.25">
      <c r="B478" s="82"/>
    </row>
    <row r="479" spans="2:2" x14ac:dyDescent="0.25">
      <c r="B479" s="82"/>
    </row>
    <row r="480" spans="2:2" x14ac:dyDescent="0.25">
      <c r="B480" s="82"/>
    </row>
    <row r="481" spans="2:2" x14ac:dyDescent="0.25">
      <c r="B481" s="82"/>
    </row>
    <row r="482" spans="2:2" x14ac:dyDescent="0.25">
      <c r="B482" s="82"/>
    </row>
    <row r="483" spans="2:2" x14ac:dyDescent="0.25">
      <c r="B483" s="82"/>
    </row>
    <row r="484" spans="2:2" x14ac:dyDescent="0.25">
      <c r="B484" s="82"/>
    </row>
    <row r="485" spans="2:2" x14ac:dyDescent="0.25">
      <c r="B485" s="82"/>
    </row>
    <row r="486" spans="2:2" x14ac:dyDescent="0.25">
      <c r="B486" s="82"/>
    </row>
    <row r="487" spans="2:2" x14ac:dyDescent="0.25">
      <c r="B487" s="82"/>
    </row>
    <row r="488" spans="2:2" x14ac:dyDescent="0.25">
      <c r="B488" s="82"/>
    </row>
    <row r="489" spans="2:2" x14ac:dyDescent="0.25">
      <c r="B489" s="82"/>
    </row>
    <row r="490" spans="2:2" x14ac:dyDescent="0.25">
      <c r="B490" s="82"/>
    </row>
    <row r="491" spans="2:2" x14ac:dyDescent="0.25">
      <c r="B491" s="82"/>
    </row>
    <row r="492" spans="2:2" x14ac:dyDescent="0.25">
      <c r="B492" s="82"/>
    </row>
    <row r="493" spans="2:2" x14ac:dyDescent="0.25">
      <c r="B493" s="82"/>
    </row>
    <row r="494" spans="2:2" x14ac:dyDescent="0.25">
      <c r="B494" s="82"/>
    </row>
    <row r="495" spans="2:2" x14ac:dyDescent="0.25">
      <c r="B495" s="82"/>
    </row>
    <row r="496" spans="2:2" x14ac:dyDescent="0.25">
      <c r="B496" s="82"/>
    </row>
    <row r="497" spans="2:2" x14ac:dyDescent="0.25">
      <c r="B497" s="82"/>
    </row>
    <row r="498" spans="2:2" x14ac:dyDescent="0.25">
      <c r="B498" s="82"/>
    </row>
    <row r="499" spans="2:2" x14ac:dyDescent="0.25">
      <c r="B499" s="82"/>
    </row>
    <row r="500" spans="2:2" x14ac:dyDescent="0.25">
      <c r="B500" s="82"/>
    </row>
    <row r="501" spans="2:2" x14ac:dyDescent="0.25">
      <c r="B501" s="82"/>
    </row>
    <row r="502" spans="2:2" x14ac:dyDescent="0.25">
      <c r="B502" s="82"/>
    </row>
    <row r="503" spans="2:2" x14ac:dyDescent="0.25">
      <c r="B503" s="82"/>
    </row>
    <row r="504" spans="2:2" x14ac:dyDescent="0.25">
      <c r="B504" s="82"/>
    </row>
    <row r="505" spans="2:2" x14ac:dyDescent="0.25">
      <c r="B505" s="82"/>
    </row>
    <row r="506" spans="2:2" x14ac:dyDescent="0.25">
      <c r="B506" s="82"/>
    </row>
    <row r="507" spans="2:2" x14ac:dyDescent="0.25">
      <c r="B507" s="82"/>
    </row>
    <row r="508" spans="2:2" x14ac:dyDescent="0.25">
      <c r="B508" s="82"/>
    </row>
    <row r="509" spans="2:2" x14ac:dyDescent="0.25">
      <c r="B509" s="82"/>
    </row>
    <row r="510" spans="2:2" x14ac:dyDescent="0.25">
      <c r="B510" s="82"/>
    </row>
    <row r="511" spans="2:2" x14ac:dyDescent="0.25">
      <c r="B511" s="82"/>
    </row>
    <row r="512" spans="2:2" x14ac:dyDescent="0.25">
      <c r="B512" s="82"/>
    </row>
    <row r="513" spans="2:2" x14ac:dyDescent="0.25">
      <c r="B513" s="82"/>
    </row>
    <row r="514" spans="2:2" x14ac:dyDescent="0.25">
      <c r="B514" s="82"/>
    </row>
    <row r="515" spans="2:2" x14ac:dyDescent="0.25">
      <c r="B515" s="82"/>
    </row>
    <row r="516" spans="2:2" x14ac:dyDescent="0.25">
      <c r="B516" s="82"/>
    </row>
    <row r="517" spans="2:2" x14ac:dyDescent="0.25">
      <c r="B517" s="82"/>
    </row>
    <row r="518" spans="2:2" x14ac:dyDescent="0.25">
      <c r="B518" s="82"/>
    </row>
    <row r="519" spans="2:2" x14ac:dyDescent="0.25">
      <c r="B519" s="82"/>
    </row>
    <row r="520" spans="2:2" x14ac:dyDescent="0.25">
      <c r="B520" s="82"/>
    </row>
    <row r="521" spans="2:2" x14ac:dyDescent="0.25">
      <c r="B521" s="82"/>
    </row>
    <row r="522" spans="2:2" x14ac:dyDescent="0.25">
      <c r="B522" s="82"/>
    </row>
    <row r="523" spans="2:2" x14ac:dyDescent="0.25">
      <c r="B523" s="82"/>
    </row>
    <row r="524" spans="2:2" x14ac:dyDescent="0.25">
      <c r="B524" s="82"/>
    </row>
    <row r="525" spans="2:2" x14ac:dyDescent="0.25">
      <c r="B525" s="82"/>
    </row>
    <row r="526" spans="2:2" x14ac:dyDescent="0.25">
      <c r="B526" s="82"/>
    </row>
    <row r="527" spans="2:2" x14ac:dyDescent="0.25">
      <c r="B527" s="82"/>
    </row>
    <row r="528" spans="2:2" x14ac:dyDescent="0.25">
      <c r="B528" s="82"/>
    </row>
    <row r="529" spans="2:2" x14ac:dyDescent="0.25">
      <c r="B529" s="82"/>
    </row>
    <row r="530" spans="2:2" x14ac:dyDescent="0.25">
      <c r="B530" s="82"/>
    </row>
    <row r="531" spans="2:2" x14ac:dyDescent="0.25">
      <c r="B531" s="82"/>
    </row>
    <row r="532" spans="2:2" x14ac:dyDescent="0.25">
      <c r="B532" s="82"/>
    </row>
    <row r="533" spans="2:2" x14ac:dyDescent="0.25">
      <c r="B533" s="82"/>
    </row>
    <row r="534" spans="2:2" x14ac:dyDescent="0.25">
      <c r="B534" s="82"/>
    </row>
    <row r="535" spans="2:2" x14ac:dyDescent="0.25">
      <c r="B535" s="82"/>
    </row>
    <row r="536" spans="2:2" x14ac:dyDescent="0.25">
      <c r="B536" s="82"/>
    </row>
    <row r="537" spans="2:2" x14ac:dyDescent="0.25">
      <c r="B537" s="82"/>
    </row>
    <row r="538" spans="2:2" x14ac:dyDescent="0.25">
      <c r="B538" s="82"/>
    </row>
    <row r="539" spans="2:2" x14ac:dyDescent="0.25">
      <c r="B539" s="82"/>
    </row>
    <row r="540" spans="2:2" x14ac:dyDescent="0.25">
      <c r="B540" s="82"/>
    </row>
    <row r="541" spans="2:2" x14ac:dyDescent="0.25">
      <c r="B541" s="82"/>
    </row>
    <row r="542" spans="2:2" x14ac:dyDescent="0.25">
      <c r="B542" s="82"/>
    </row>
    <row r="543" spans="2:2" x14ac:dyDescent="0.25">
      <c r="B543" s="82"/>
    </row>
    <row r="544" spans="2:2" x14ac:dyDescent="0.25">
      <c r="B544" s="82"/>
    </row>
    <row r="545" spans="2:2" x14ac:dyDescent="0.25">
      <c r="B545" s="82"/>
    </row>
    <row r="546" spans="2:2" x14ac:dyDescent="0.25">
      <c r="B546" s="82"/>
    </row>
    <row r="547" spans="2:2" x14ac:dyDescent="0.25">
      <c r="B547" s="82"/>
    </row>
    <row r="548" spans="2:2" x14ac:dyDescent="0.25">
      <c r="B548" s="82"/>
    </row>
    <row r="549" spans="2:2" x14ac:dyDescent="0.25">
      <c r="B549" s="82"/>
    </row>
    <row r="550" spans="2:2" x14ac:dyDescent="0.25">
      <c r="B550" s="82"/>
    </row>
    <row r="551" spans="2:2" x14ac:dyDescent="0.25">
      <c r="B551" s="82"/>
    </row>
    <row r="552" spans="2:2" x14ac:dyDescent="0.25">
      <c r="B552" s="82"/>
    </row>
    <row r="553" spans="2:2" x14ac:dyDescent="0.25">
      <c r="B553" s="82"/>
    </row>
    <row r="554" spans="2:2" x14ac:dyDescent="0.25">
      <c r="B554" s="82"/>
    </row>
    <row r="555" spans="2:2" x14ac:dyDescent="0.25">
      <c r="B555" s="82"/>
    </row>
    <row r="556" spans="2:2" x14ac:dyDescent="0.25">
      <c r="B556" s="82"/>
    </row>
    <row r="557" spans="2:2" x14ac:dyDescent="0.25">
      <c r="B557" s="82"/>
    </row>
    <row r="558" spans="2:2" x14ac:dyDescent="0.25">
      <c r="B558" s="82"/>
    </row>
    <row r="559" spans="2:2" x14ac:dyDescent="0.25">
      <c r="B559" s="82"/>
    </row>
    <row r="560" spans="2:2" x14ac:dyDescent="0.25">
      <c r="B560" s="82"/>
    </row>
    <row r="561" spans="2:2" x14ac:dyDescent="0.25">
      <c r="B561" s="82"/>
    </row>
    <row r="562" spans="2:2" x14ac:dyDescent="0.25">
      <c r="B562" s="82"/>
    </row>
    <row r="563" spans="2:2" x14ac:dyDescent="0.25">
      <c r="B563" s="82"/>
    </row>
    <row r="564" spans="2:2" x14ac:dyDescent="0.25">
      <c r="B564" s="82"/>
    </row>
    <row r="565" spans="2:2" x14ac:dyDescent="0.25">
      <c r="B565" s="82"/>
    </row>
    <row r="566" spans="2:2" x14ac:dyDescent="0.25">
      <c r="B566" s="82"/>
    </row>
    <row r="567" spans="2:2" x14ac:dyDescent="0.25">
      <c r="B567" s="82"/>
    </row>
    <row r="568" spans="2:2" x14ac:dyDescent="0.25">
      <c r="B568" s="82"/>
    </row>
    <row r="569" spans="2:2" x14ac:dyDescent="0.25">
      <c r="B569" s="82"/>
    </row>
    <row r="570" spans="2:2" x14ac:dyDescent="0.25">
      <c r="B570" s="82"/>
    </row>
    <row r="571" spans="2:2" x14ac:dyDescent="0.25">
      <c r="B571" s="82"/>
    </row>
    <row r="572" spans="2:2" x14ac:dyDescent="0.25">
      <c r="B572" s="82"/>
    </row>
    <row r="573" spans="2:2" x14ac:dyDescent="0.25">
      <c r="B573" s="82"/>
    </row>
    <row r="574" spans="2:2" x14ac:dyDescent="0.25">
      <c r="B574" s="82"/>
    </row>
    <row r="575" spans="2:2" x14ac:dyDescent="0.25">
      <c r="B575" s="82"/>
    </row>
    <row r="576" spans="2:2" x14ac:dyDescent="0.25">
      <c r="B576" s="82"/>
    </row>
    <row r="577" spans="2:2" x14ac:dyDescent="0.25">
      <c r="B577" s="82"/>
    </row>
    <row r="578" spans="2:2" x14ac:dyDescent="0.25">
      <c r="B578" s="82"/>
    </row>
    <row r="579" spans="2:2" x14ac:dyDescent="0.25">
      <c r="B579" s="82"/>
    </row>
    <row r="580" spans="2:2" x14ac:dyDescent="0.25">
      <c r="B580" s="82"/>
    </row>
    <row r="581" spans="2:2" x14ac:dyDescent="0.25">
      <c r="B581" s="82"/>
    </row>
    <row r="582" spans="2:2" x14ac:dyDescent="0.25">
      <c r="B582" s="82"/>
    </row>
    <row r="583" spans="2:2" x14ac:dyDescent="0.25">
      <c r="B583" s="82"/>
    </row>
    <row r="584" spans="2:2" x14ac:dyDescent="0.25">
      <c r="B584" s="82"/>
    </row>
    <row r="585" spans="2:2" x14ac:dyDescent="0.25">
      <c r="B585" s="82"/>
    </row>
    <row r="586" spans="2:2" x14ac:dyDescent="0.25">
      <c r="B586" s="82"/>
    </row>
    <row r="587" spans="2:2" x14ac:dyDescent="0.25">
      <c r="B587" s="82"/>
    </row>
    <row r="588" spans="2:2" x14ac:dyDescent="0.25">
      <c r="B588" s="82"/>
    </row>
    <row r="589" spans="2:2" x14ac:dyDescent="0.25">
      <c r="B589" s="82"/>
    </row>
    <row r="590" spans="2:2" x14ac:dyDescent="0.25">
      <c r="B590" s="82"/>
    </row>
    <row r="591" spans="2:2" x14ac:dyDescent="0.25">
      <c r="B591" s="82"/>
    </row>
    <row r="592" spans="2:2" x14ac:dyDescent="0.25">
      <c r="B592" s="82"/>
    </row>
    <row r="593" spans="2:2" x14ac:dyDescent="0.25">
      <c r="B593" s="82"/>
    </row>
    <row r="594" spans="2:2" x14ac:dyDescent="0.25">
      <c r="B594" s="82"/>
    </row>
    <row r="595" spans="2:2" x14ac:dyDescent="0.25">
      <c r="B595" s="82"/>
    </row>
    <row r="596" spans="2:2" x14ac:dyDescent="0.25">
      <c r="B596" s="82"/>
    </row>
    <row r="597" spans="2:2" x14ac:dyDescent="0.25">
      <c r="B597" s="82"/>
    </row>
    <row r="598" spans="2:2" x14ac:dyDescent="0.25">
      <c r="B598" s="82"/>
    </row>
    <row r="599" spans="2:2" x14ac:dyDescent="0.25">
      <c r="B599" s="82"/>
    </row>
    <row r="600" spans="2:2" x14ac:dyDescent="0.25">
      <c r="B600" s="82"/>
    </row>
    <row r="601" spans="2:2" x14ac:dyDescent="0.25">
      <c r="B601" s="82"/>
    </row>
    <row r="602" spans="2:2" x14ac:dyDescent="0.25">
      <c r="B602" s="82"/>
    </row>
    <row r="603" spans="2:2" x14ac:dyDescent="0.25">
      <c r="B603" s="82"/>
    </row>
    <row r="604" spans="2:2" x14ac:dyDescent="0.25">
      <c r="B604" s="82"/>
    </row>
    <row r="605" spans="2:2" x14ac:dyDescent="0.25">
      <c r="B605" s="82"/>
    </row>
    <row r="606" spans="2:2" x14ac:dyDescent="0.25">
      <c r="B606" s="82"/>
    </row>
    <row r="607" spans="2:2" x14ac:dyDescent="0.25">
      <c r="B607" s="82"/>
    </row>
    <row r="608" spans="2:2" x14ac:dyDescent="0.25">
      <c r="B608" s="82"/>
    </row>
    <row r="609" spans="2:2" x14ac:dyDescent="0.25">
      <c r="B609" s="82"/>
    </row>
    <row r="610" spans="2:2" x14ac:dyDescent="0.25">
      <c r="B610" s="82"/>
    </row>
    <row r="611" spans="2:2" x14ac:dyDescent="0.25">
      <c r="B611" s="82"/>
    </row>
    <row r="612" spans="2:2" x14ac:dyDescent="0.25">
      <c r="B612" s="82"/>
    </row>
    <row r="613" spans="2:2" x14ac:dyDescent="0.25">
      <c r="B613" s="82"/>
    </row>
    <row r="614" spans="2:2" x14ac:dyDescent="0.25">
      <c r="B614" s="82"/>
    </row>
    <row r="615" spans="2:2" x14ac:dyDescent="0.25">
      <c r="B615" s="82"/>
    </row>
    <row r="616" spans="2:2" x14ac:dyDescent="0.25">
      <c r="B616" s="82"/>
    </row>
    <row r="617" spans="2:2" x14ac:dyDescent="0.25">
      <c r="B617" s="82"/>
    </row>
    <row r="618" spans="2:2" x14ac:dyDescent="0.25">
      <c r="B618" s="82"/>
    </row>
    <row r="619" spans="2:2" x14ac:dyDescent="0.25">
      <c r="B619" s="82"/>
    </row>
    <row r="620" spans="2:2" x14ac:dyDescent="0.25">
      <c r="B620" s="82"/>
    </row>
    <row r="621" spans="2:2" x14ac:dyDescent="0.25">
      <c r="B621" s="82"/>
    </row>
    <row r="622" spans="2:2" x14ac:dyDescent="0.25">
      <c r="B622" s="82"/>
    </row>
    <row r="623" spans="2:2" x14ac:dyDescent="0.25">
      <c r="B623" s="82"/>
    </row>
    <row r="624" spans="2:2" x14ac:dyDescent="0.25">
      <c r="B624" s="82"/>
    </row>
    <row r="625" spans="2:2" x14ac:dyDescent="0.25">
      <c r="B625" s="82"/>
    </row>
    <row r="626" spans="2:2" x14ac:dyDescent="0.25">
      <c r="B626" s="82"/>
    </row>
    <row r="627" spans="2:2" x14ac:dyDescent="0.25">
      <c r="B627" s="82"/>
    </row>
    <row r="628" spans="2:2" x14ac:dyDescent="0.25">
      <c r="B628" s="82"/>
    </row>
    <row r="629" spans="2:2" x14ac:dyDescent="0.25">
      <c r="B629" s="82"/>
    </row>
    <row r="630" spans="2:2" x14ac:dyDescent="0.25">
      <c r="B630" s="82"/>
    </row>
    <row r="631" spans="2:2" x14ac:dyDescent="0.25">
      <c r="B631" s="82"/>
    </row>
    <row r="632" spans="2:2" x14ac:dyDescent="0.25">
      <c r="B632" s="82"/>
    </row>
    <row r="633" spans="2:2" x14ac:dyDescent="0.25">
      <c r="B633" s="82"/>
    </row>
    <row r="634" spans="2:2" x14ac:dyDescent="0.25">
      <c r="B634" s="82"/>
    </row>
    <row r="635" spans="2:2" x14ac:dyDescent="0.25">
      <c r="B635" s="82"/>
    </row>
    <row r="636" spans="2:2" x14ac:dyDescent="0.25">
      <c r="B636" s="82"/>
    </row>
    <row r="637" spans="2:2" x14ac:dyDescent="0.25">
      <c r="B637" s="82"/>
    </row>
    <row r="638" spans="2:2" x14ac:dyDescent="0.25">
      <c r="B638" s="82"/>
    </row>
    <row r="639" spans="2:2" x14ac:dyDescent="0.25">
      <c r="B639" s="82"/>
    </row>
    <row r="640" spans="2:2" x14ac:dyDescent="0.25">
      <c r="B640" s="82"/>
    </row>
    <row r="641" spans="2:2" x14ac:dyDescent="0.25">
      <c r="B641" s="82"/>
    </row>
    <row r="642" spans="2:2" x14ac:dyDescent="0.25">
      <c r="B642" s="82"/>
    </row>
    <row r="643" spans="2:2" x14ac:dyDescent="0.25">
      <c r="B643" s="82"/>
    </row>
    <row r="644" spans="2:2" x14ac:dyDescent="0.25">
      <c r="B644" s="82"/>
    </row>
    <row r="645" spans="2:2" x14ac:dyDescent="0.25">
      <c r="B645" s="82"/>
    </row>
    <row r="646" spans="2:2" x14ac:dyDescent="0.25">
      <c r="B646" s="82"/>
    </row>
    <row r="647" spans="2:2" x14ac:dyDescent="0.25">
      <c r="B647" s="82"/>
    </row>
    <row r="648" spans="2:2" x14ac:dyDescent="0.25">
      <c r="B648" s="82"/>
    </row>
    <row r="649" spans="2:2" x14ac:dyDescent="0.25">
      <c r="B649" s="82"/>
    </row>
    <row r="650" spans="2:2" x14ac:dyDescent="0.25">
      <c r="B650" s="82"/>
    </row>
    <row r="651" spans="2:2" x14ac:dyDescent="0.25">
      <c r="B651" s="82"/>
    </row>
    <row r="652" spans="2:2" x14ac:dyDescent="0.25">
      <c r="B652" s="82"/>
    </row>
    <row r="653" spans="2:2" x14ac:dyDescent="0.25">
      <c r="B653" s="82"/>
    </row>
    <row r="654" spans="2:2" x14ac:dyDescent="0.25">
      <c r="B654" s="82"/>
    </row>
    <row r="655" spans="2:2" x14ac:dyDescent="0.25">
      <c r="B655" s="82"/>
    </row>
    <row r="656" spans="2:2" x14ac:dyDescent="0.25">
      <c r="B656" s="82"/>
    </row>
    <row r="657" spans="2:2" x14ac:dyDescent="0.25">
      <c r="B657" s="82"/>
    </row>
    <row r="658" spans="2:2" x14ac:dyDescent="0.25">
      <c r="B658" s="82"/>
    </row>
    <row r="659" spans="2:2" x14ac:dyDescent="0.25">
      <c r="B659" s="82"/>
    </row>
    <row r="660" spans="2:2" x14ac:dyDescent="0.25">
      <c r="B660" s="82"/>
    </row>
    <row r="661" spans="2:2" x14ac:dyDescent="0.25">
      <c r="B661" s="82"/>
    </row>
    <row r="662" spans="2:2" x14ac:dyDescent="0.25">
      <c r="B662" s="82"/>
    </row>
    <row r="663" spans="2:2" x14ac:dyDescent="0.25">
      <c r="B663" s="82"/>
    </row>
    <row r="664" spans="2:2" x14ac:dyDescent="0.25">
      <c r="B664" s="82"/>
    </row>
    <row r="665" spans="2:2" x14ac:dyDescent="0.25">
      <c r="B665" s="82"/>
    </row>
    <row r="666" spans="2:2" x14ac:dyDescent="0.25">
      <c r="B666" s="82"/>
    </row>
    <row r="667" spans="2:2" x14ac:dyDescent="0.25">
      <c r="B667" s="82"/>
    </row>
    <row r="668" spans="2:2" x14ac:dyDescent="0.25">
      <c r="B668" s="82"/>
    </row>
    <row r="669" spans="2:2" x14ac:dyDescent="0.25">
      <c r="B669" s="82"/>
    </row>
    <row r="670" spans="2:2" x14ac:dyDescent="0.25">
      <c r="B670" s="82"/>
    </row>
    <row r="671" spans="2:2" x14ac:dyDescent="0.25">
      <c r="B671" s="82"/>
    </row>
    <row r="672" spans="2:2" x14ac:dyDescent="0.25">
      <c r="B672" s="82"/>
    </row>
    <row r="673" spans="2:2" x14ac:dyDescent="0.25">
      <c r="B673" s="82"/>
    </row>
    <row r="674" spans="2:2" x14ac:dyDescent="0.25">
      <c r="B674" s="82"/>
    </row>
    <row r="675" spans="2:2" x14ac:dyDescent="0.25">
      <c r="B675" s="82"/>
    </row>
    <row r="676" spans="2:2" x14ac:dyDescent="0.25">
      <c r="B676" s="82"/>
    </row>
    <row r="677" spans="2:2" x14ac:dyDescent="0.25">
      <c r="B677" s="82"/>
    </row>
    <row r="678" spans="2:2" x14ac:dyDescent="0.25">
      <c r="B678" s="82"/>
    </row>
    <row r="679" spans="2:2" x14ac:dyDescent="0.25">
      <c r="B679" s="82"/>
    </row>
    <row r="680" spans="2:2" x14ac:dyDescent="0.25">
      <c r="B680" s="82"/>
    </row>
    <row r="681" spans="2:2" x14ac:dyDescent="0.25">
      <c r="B681" s="82"/>
    </row>
    <row r="682" spans="2:2" x14ac:dyDescent="0.25">
      <c r="B682" s="82"/>
    </row>
    <row r="683" spans="2:2" x14ac:dyDescent="0.25">
      <c r="B683" s="82"/>
    </row>
    <row r="684" spans="2:2" x14ac:dyDescent="0.25">
      <c r="B684" s="82"/>
    </row>
    <row r="685" spans="2:2" x14ac:dyDescent="0.25">
      <c r="B685" s="82"/>
    </row>
    <row r="686" spans="2:2" x14ac:dyDescent="0.25">
      <c r="B686" s="82"/>
    </row>
    <row r="687" spans="2:2" x14ac:dyDescent="0.25">
      <c r="B687" s="82"/>
    </row>
    <row r="688" spans="2:2" x14ac:dyDescent="0.25">
      <c r="B688" s="82"/>
    </row>
    <row r="689" spans="2:2" x14ac:dyDescent="0.25">
      <c r="B689" s="82"/>
    </row>
    <row r="690" spans="2:2" x14ac:dyDescent="0.25">
      <c r="B690" s="82"/>
    </row>
    <row r="691" spans="2:2" x14ac:dyDescent="0.25">
      <c r="B691" s="82"/>
    </row>
    <row r="692" spans="2:2" x14ac:dyDescent="0.25">
      <c r="B692" s="82"/>
    </row>
    <row r="693" spans="2:2" x14ac:dyDescent="0.25">
      <c r="B693" s="82"/>
    </row>
    <row r="694" spans="2:2" x14ac:dyDescent="0.25">
      <c r="B694" s="82"/>
    </row>
    <row r="695" spans="2:2" x14ac:dyDescent="0.25">
      <c r="B695" s="82"/>
    </row>
    <row r="696" spans="2:2" x14ac:dyDescent="0.25">
      <c r="B696" s="82"/>
    </row>
    <row r="697" spans="2:2" x14ac:dyDescent="0.25">
      <c r="B697" s="82"/>
    </row>
    <row r="698" spans="2:2" x14ac:dyDescent="0.25">
      <c r="B698" s="82"/>
    </row>
    <row r="699" spans="2:2" x14ac:dyDescent="0.25">
      <c r="B699" s="82"/>
    </row>
    <row r="700" spans="2:2" x14ac:dyDescent="0.25">
      <c r="B700" s="82"/>
    </row>
    <row r="701" spans="2:2" x14ac:dyDescent="0.25">
      <c r="B701" s="82"/>
    </row>
    <row r="702" spans="2:2" x14ac:dyDescent="0.25">
      <c r="B702" s="82"/>
    </row>
    <row r="703" spans="2:2" x14ac:dyDescent="0.25">
      <c r="B703" s="82"/>
    </row>
    <row r="704" spans="2:2" x14ac:dyDescent="0.25">
      <c r="B704" s="82"/>
    </row>
    <row r="705" spans="2:6" x14ac:dyDescent="0.25">
      <c r="B705" s="82"/>
    </row>
    <row r="706" spans="2:6" x14ac:dyDescent="0.25">
      <c r="B706" s="82"/>
    </row>
    <row r="707" spans="2:6" x14ac:dyDescent="0.25">
      <c r="B707" s="82"/>
    </row>
    <row r="708" spans="2:6" x14ac:dyDescent="0.25">
      <c r="B708" s="82"/>
    </row>
    <row r="709" spans="2:6" x14ac:dyDescent="0.25">
      <c r="B709" s="82"/>
    </row>
    <row r="710" spans="2:6" x14ac:dyDescent="0.25">
      <c r="B710" s="82"/>
    </row>
    <row r="711" spans="2:6" x14ac:dyDescent="0.25">
      <c r="B711" s="82"/>
    </row>
    <row r="712" spans="2:6" x14ac:dyDescent="0.25">
      <c r="B712" s="82"/>
      <c r="F712" s="100" t="s">
        <v>391</v>
      </c>
    </row>
    <row r="713" spans="2:6" x14ac:dyDescent="0.25">
      <c r="B713" s="82"/>
    </row>
    <row r="714" spans="2:6" x14ac:dyDescent="0.25">
      <c r="B714" s="82"/>
    </row>
    <row r="715" spans="2:6" x14ac:dyDescent="0.25">
      <c r="B715" s="82"/>
    </row>
    <row r="716" spans="2:6" x14ac:dyDescent="0.25">
      <c r="B716" s="82"/>
    </row>
    <row r="717" spans="2:6" x14ac:dyDescent="0.25">
      <c r="B717" s="82"/>
    </row>
    <row r="718" spans="2:6" x14ac:dyDescent="0.25">
      <c r="B718" s="82"/>
    </row>
    <row r="719" spans="2:6" x14ac:dyDescent="0.25">
      <c r="B719" s="82"/>
    </row>
    <row r="720" spans="2:6" x14ac:dyDescent="0.25">
      <c r="B720" s="82"/>
    </row>
    <row r="721" spans="2:2" x14ac:dyDescent="0.25">
      <c r="B721" s="82"/>
    </row>
    <row r="722" spans="2:2" x14ac:dyDescent="0.25">
      <c r="B722" s="82"/>
    </row>
    <row r="723" spans="2:2" x14ac:dyDescent="0.25">
      <c r="B723" s="82"/>
    </row>
    <row r="724" spans="2:2" x14ac:dyDescent="0.25">
      <c r="B724" s="82"/>
    </row>
    <row r="725" spans="2:2" x14ac:dyDescent="0.25">
      <c r="B725" s="82"/>
    </row>
    <row r="726" spans="2:2" x14ac:dyDescent="0.25">
      <c r="B726" s="82"/>
    </row>
    <row r="727" spans="2:2" x14ac:dyDescent="0.25">
      <c r="B727" s="82"/>
    </row>
    <row r="728" spans="2:2" x14ac:dyDescent="0.25">
      <c r="B728" s="82"/>
    </row>
    <row r="729" spans="2:2" x14ac:dyDescent="0.25">
      <c r="B729" s="82"/>
    </row>
    <row r="730" spans="2:2" x14ac:dyDescent="0.25">
      <c r="B730" s="82"/>
    </row>
    <row r="731" spans="2:2" x14ac:dyDescent="0.25">
      <c r="B731" s="82"/>
    </row>
    <row r="732" spans="2:2" x14ac:dyDescent="0.25">
      <c r="B732" s="82"/>
    </row>
    <row r="733" spans="2:2" x14ac:dyDescent="0.25">
      <c r="B733" s="82"/>
    </row>
    <row r="734" spans="2:2" x14ac:dyDescent="0.25">
      <c r="B734" s="82"/>
    </row>
    <row r="735" spans="2:2" x14ac:dyDescent="0.25">
      <c r="B735" s="82"/>
    </row>
    <row r="736" spans="2:2" x14ac:dyDescent="0.25">
      <c r="B736" s="82"/>
    </row>
    <row r="737" spans="2:2" ht="16.5" customHeight="1" x14ac:dyDescent="0.25">
      <c r="B737" s="82"/>
    </row>
    <row r="738" spans="2:2" ht="12" customHeight="1" x14ac:dyDescent="0.25">
      <c r="B738" s="82"/>
    </row>
    <row r="739" spans="2:2" x14ac:dyDescent="0.25">
      <c r="B739" s="82"/>
    </row>
    <row r="740" spans="2:2" x14ac:dyDescent="0.25">
      <c r="B740" s="82"/>
    </row>
    <row r="741" spans="2:2" x14ac:dyDescent="0.25">
      <c r="B741" s="82"/>
    </row>
    <row r="742" spans="2:2" x14ac:dyDescent="0.25">
      <c r="B742" s="82"/>
    </row>
    <row r="743" spans="2:2" x14ac:dyDescent="0.25">
      <c r="B743" s="82"/>
    </row>
    <row r="744" spans="2:2" x14ac:dyDescent="0.25">
      <c r="B744" s="82"/>
    </row>
    <row r="745" spans="2:2" x14ac:dyDescent="0.25">
      <c r="B745" s="82"/>
    </row>
    <row r="746" spans="2:2" x14ac:dyDescent="0.25">
      <c r="B746" s="82"/>
    </row>
    <row r="747" spans="2:2" x14ac:dyDescent="0.25">
      <c r="B747" s="82"/>
    </row>
    <row r="748" spans="2:2" x14ac:dyDescent="0.25">
      <c r="B748" s="82"/>
    </row>
    <row r="749" spans="2:2" x14ac:dyDescent="0.25">
      <c r="B749" s="82"/>
    </row>
    <row r="750" spans="2:2" x14ac:dyDescent="0.25">
      <c r="B750" s="82"/>
    </row>
    <row r="751" spans="2:2" x14ac:dyDescent="0.25">
      <c r="B751" s="82"/>
    </row>
    <row r="752" spans="2:2" x14ac:dyDescent="0.25">
      <c r="B752" s="82"/>
    </row>
    <row r="753" spans="2:2" x14ac:dyDescent="0.25">
      <c r="B753" s="82"/>
    </row>
    <row r="754" spans="2:2" x14ac:dyDescent="0.25">
      <c r="B754" s="82"/>
    </row>
    <row r="755" spans="2:2" x14ac:dyDescent="0.25">
      <c r="B755" s="82"/>
    </row>
    <row r="756" spans="2:2" x14ac:dyDescent="0.25">
      <c r="B756" s="82"/>
    </row>
    <row r="757" spans="2:2" x14ac:dyDescent="0.25">
      <c r="B757" s="82"/>
    </row>
    <row r="758" spans="2:2" x14ac:dyDescent="0.25">
      <c r="B758" s="82"/>
    </row>
    <row r="759" spans="2:2" x14ac:dyDescent="0.25">
      <c r="B759" s="82"/>
    </row>
    <row r="760" spans="2:2" x14ac:dyDescent="0.25">
      <c r="B760" s="82"/>
    </row>
    <row r="761" spans="2:2" x14ac:dyDescent="0.25">
      <c r="B761" s="82"/>
    </row>
    <row r="762" spans="2:2" x14ac:dyDescent="0.25">
      <c r="B762" s="82"/>
    </row>
    <row r="763" spans="2:2" x14ac:dyDescent="0.25">
      <c r="B763" s="82"/>
    </row>
    <row r="764" spans="2:2" x14ac:dyDescent="0.25">
      <c r="B764" s="82"/>
    </row>
    <row r="765" spans="2:2" x14ac:dyDescent="0.25">
      <c r="B765" s="82"/>
    </row>
    <row r="766" spans="2:2" x14ac:dyDescent="0.25">
      <c r="B766" s="82"/>
    </row>
    <row r="767" spans="2:2" x14ac:dyDescent="0.25">
      <c r="B767" s="82"/>
    </row>
    <row r="768" spans="2:2" x14ac:dyDescent="0.25">
      <c r="B768" s="82"/>
    </row>
    <row r="769" spans="2:2" x14ac:dyDescent="0.25">
      <c r="B769" s="82"/>
    </row>
    <row r="770" spans="2:2" x14ac:dyDescent="0.25">
      <c r="B770" s="82"/>
    </row>
    <row r="771" spans="2:2" x14ac:dyDescent="0.25">
      <c r="B771" s="82"/>
    </row>
    <row r="772" spans="2:2" x14ac:dyDescent="0.25">
      <c r="B772" s="82"/>
    </row>
    <row r="773" spans="2:2" x14ac:dyDescent="0.25">
      <c r="B773" s="82"/>
    </row>
    <row r="774" spans="2:2" x14ac:dyDescent="0.25">
      <c r="B774" s="82"/>
    </row>
    <row r="775" spans="2:2" x14ac:dyDescent="0.25">
      <c r="B775" s="82"/>
    </row>
    <row r="776" spans="2:2" x14ac:dyDescent="0.25">
      <c r="B776" s="82"/>
    </row>
    <row r="777" spans="2:2" x14ac:dyDescent="0.25">
      <c r="B777" s="82"/>
    </row>
    <row r="778" spans="2:2" x14ac:dyDescent="0.25">
      <c r="B778" s="82"/>
    </row>
    <row r="779" spans="2:2" x14ac:dyDescent="0.25">
      <c r="B779" s="82"/>
    </row>
    <row r="780" spans="2:2" x14ac:dyDescent="0.25">
      <c r="B780" s="82"/>
    </row>
    <row r="781" spans="2:2" x14ac:dyDescent="0.25">
      <c r="B781" s="82"/>
    </row>
    <row r="782" spans="2:2" x14ac:dyDescent="0.25">
      <c r="B782" s="82"/>
    </row>
    <row r="783" spans="2:2" x14ac:dyDescent="0.25">
      <c r="B783" s="82"/>
    </row>
    <row r="784" spans="2:2" x14ac:dyDescent="0.25">
      <c r="B784" s="82"/>
    </row>
    <row r="785" spans="2:2" x14ac:dyDescent="0.25">
      <c r="B785" s="82"/>
    </row>
    <row r="786" spans="2:2" x14ac:dyDescent="0.25">
      <c r="B786" s="82"/>
    </row>
    <row r="787" spans="2:2" x14ac:dyDescent="0.25">
      <c r="B787" s="82"/>
    </row>
    <row r="788" spans="2:2" x14ac:dyDescent="0.25">
      <c r="B788" s="82"/>
    </row>
    <row r="789" spans="2:2" x14ac:dyDescent="0.25">
      <c r="B789" s="82"/>
    </row>
    <row r="790" spans="2:2" x14ac:dyDescent="0.25">
      <c r="B790" s="82"/>
    </row>
    <row r="791" spans="2:2" x14ac:dyDescent="0.25">
      <c r="B791" s="82"/>
    </row>
    <row r="792" spans="2:2" x14ac:dyDescent="0.25">
      <c r="B792" s="82"/>
    </row>
    <row r="793" spans="2:2" x14ac:dyDescent="0.25">
      <c r="B793" s="82"/>
    </row>
    <row r="794" spans="2:2" x14ac:dyDescent="0.25">
      <c r="B794" s="82"/>
    </row>
    <row r="795" spans="2:2" x14ac:dyDescent="0.25">
      <c r="B795" s="82"/>
    </row>
    <row r="796" spans="2:2" x14ac:dyDescent="0.25">
      <c r="B796" s="82"/>
    </row>
    <row r="797" spans="2:2" x14ac:dyDescent="0.25">
      <c r="B797" s="82"/>
    </row>
    <row r="798" spans="2:2" x14ac:dyDescent="0.25">
      <c r="B798" s="82"/>
    </row>
    <row r="799" spans="2:2" x14ac:dyDescent="0.25">
      <c r="B799" s="82"/>
    </row>
    <row r="800" spans="2:2" x14ac:dyDescent="0.25">
      <c r="B800" s="82"/>
    </row>
    <row r="801" spans="2:2" x14ac:dyDescent="0.25">
      <c r="B801" s="82"/>
    </row>
    <row r="802" spans="2:2" x14ac:dyDescent="0.25">
      <c r="B802" s="82"/>
    </row>
    <row r="803" spans="2:2" x14ac:dyDescent="0.25">
      <c r="B803" s="82"/>
    </row>
    <row r="804" spans="2:2" x14ac:dyDescent="0.25">
      <c r="B804" s="82"/>
    </row>
    <row r="805" spans="2:2" x14ac:dyDescent="0.25">
      <c r="B805" s="82"/>
    </row>
    <row r="806" spans="2:2" x14ac:dyDescent="0.25">
      <c r="B806" s="82"/>
    </row>
    <row r="807" spans="2:2" x14ac:dyDescent="0.25">
      <c r="B807" s="82"/>
    </row>
    <row r="808" spans="2:2" x14ac:dyDescent="0.25">
      <c r="B808" s="82"/>
    </row>
    <row r="809" spans="2:2" x14ac:dyDescent="0.25">
      <c r="B809" s="82"/>
    </row>
    <row r="810" spans="2:2" x14ac:dyDescent="0.25">
      <c r="B810" s="82"/>
    </row>
    <row r="811" spans="2:2" x14ac:dyDescent="0.25">
      <c r="B811" s="82"/>
    </row>
    <row r="812" spans="2:2" x14ac:dyDescent="0.25">
      <c r="B812" s="82"/>
    </row>
    <row r="813" spans="2:2" x14ac:dyDescent="0.25">
      <c r="B813" s="82"/>
    </row>
    <row r="814" spans="2:2" x14ac:dyDescent="0.25">
      <c r="B814" s="82"/>
    </row>
    <row r="815" spans="2:2" x14ac:dyDescent="0.25">
      <c r="B815" s="82"/>
    </row>
    <row r="816" spans="2:2" x14ac:dyDescent="0.25">
      <c r="B816" s="82"/>
    </row>
    <row r="817" spans="2:6" x14ac:dyDescent="0.25">
      <c r="B817" s="82"/>
    </row>
    <row r="818" spans="2:6" x14ac:dyDescent="0.25">
      <c r="B818" s="82"/>
    </row>
    <row r="819" spans="2:6" x14ac:dyDescent="0.25">
      <c r="B819" s="82"/>
    </row>
    <row r="820" spans="2:6" x14ac:dyDescent="0.25">
      <c r="B820" s="82"/>
    </row>
    <row r="821" spans="2:6" x14ac:dyDescent="0.25">
      <c r="B821" s="82"/>
    </row>
    <row r="822" spans="2:6" x14ac:dyDescent="0.25">
      <c r="B822" s="82"/>
    </row>
    <row r="823" spans="2:6" x14ac:dyDescent="0.25">
      <c r="B823" s="82"/>
    </row>
    <row r="824" spans="2:6" x14ac:dyDescent="0.25">
      <c r="B824" s="82"/>
      <c r="F824" s="81" t="s">
        <v>392</v>
      </c>
    </row>
    <row r="825" spans="2:6" x14ac:dyDescent="0.25">
      <c r="B825" s="82"/>
    </row>
    <row r="826" spans="2:6" x14ac:dyDescent="0.25">
      <c r="B826" s="82"/>
    </row>
    <row r="827" spans="2:6" x14ac:dyDescent="0.25">
      <c r="B827" s="82"/>
    </row>
    <row r="828" spans="2:6" x14ac:dyDescent="0.25">
      <c r="B828" s="82"/>
    </row>
    <row r="829" spans="2:6" x14ac:dyDescent="0.25">
      <c r="B829" s="82"/>
    </row>
    <row r="830" spans="2:6" x14ac:dyDescent="0.25">
      <c r="B830" s="82"/>
    </row>
    <row r="831" spans="2:6" x14ac:dyDescent="0.25">
      <c r="B831" s="82"/>
    </row>
    <row r="832" spans="2:6" x14ac:dyDescent="0.25">
      <c r="B832" s="82"/>
    </row>
    <row r="833" spans="2:2" x14ac:dyDescent="0.25">
      <c r="B833" s="82"/>
    </row>
    <row r="834" spans="2:2" x14ac:dyDescent="0.25">
      <c r="B834" s="82"/>
    </row>
    <row r="835" spans="2:2" x14ac:dyDescent="0.25">
      <c r="B835" s="82"/>
    </row>
    <row r="836" spans="2:2" x14ac:dyDescent="0.25">
      <c r="B836" s="82"/>
    </row>
    <row r="837" spans="2:2" x14ac:dyDescent="0.25">
      <c r="B837" s="82"/>
    </row>
    <row r="838" spans="2:2" x14ac:dyDescent="0.25">
      <c r="B838" s="82"/>
    </row>
    <row r="839" spans="2:2" x14ac:dyDescent="0.25">
      <c r="B839" s="82"/>
    </row>
    <row r="840" spans="2:2" x14ac:dyDescent="0.25">
      <c r="B840" s="82"/>
    </row>
    <row r="841" spans="2:2" x14ac:dyDescent="0.25">
      <c r="B841" s="82"/>
    </row>
    <row r="842" spans="2:2" x14ac:dyDescent="0.25">
      <c r="B842" s="82"/>
    </row>
    <row r="843" spans="2:2" x14ac:dyDescent="0.25">
      <c r="B843" s="82"/>
    </row>
    <row r="844" spans="2:2" x14ac:dyDescent="0.25">
      <c r="B844" s="82"/>
    </row>
    <row r="845" spans="2:2" x14ac:dyDescent="0.25">
      <c r="B845" s="82"/>
    </row>
    <row r="846" spans="2:2" x14ac:dyDescent="0.25">
      <c r="B846" s="82"/>
    </row>
    <row r="847" spans="2:2" x14ac:dyDescent="0.25">
      <c r="B847" s="82"/>
    </row>
    <row r="848" spans="2:2" x14ac:dyDescent="0.25">
      <c r="B848" s="82"/>
    </row>
    <row r="849" spans="2:2" x14ac:dyDescent="0.25">
      <c r="B849" s="82"/>
    </row>
    <row r="850" spans="2:2" x14ac:dyDescent="0.25">
      <c r="B850" s="82"/>
    </row>
    <row r="851" spans="2:2" x14ac:dyDescent="0.25">
      <c r="B851" s="82"/>
    </row>
    <row r="852" spans="2:2" x14ac:dyDescent="0.25">
      <c r="B852" s="82"/>
    </row>
    <row r="853" spans="2:2" x14ac:dyDescent="0.25">
      <c r="B853" s="82"/>
    </row>
    <row r="854" spans="2:2" x14ac:dyDescent="0.25">
      <c r="B854" s="82"/>
    </row>
    <row r="855" spans="2:2" x14ac:dyDescent="0.25">
      <c r="B855" s="82"/>
    </row>
    <row r="856" spans="2:2" x14ac:dyDescent="0.25">
      <c r="B856" s="82"/>
    </row>
    <row r="857" spans="2:2" x14ac:dyDescent="0.25">
      <c r="B857" s="82"/>
    </row>
    <row r="858" spans="2:2" x14ac:dyDescent="0.25">
      <c r="B858" s="82"/>
    </row>
    <row r="859" spans="2:2" x14ac:dyDescent="0.25">
      <c r="B859" s="82"/>
    </row>
    <row r="860" spans="2:2" x14ac:dyDescent="0.25">
      <c r="B860" s="82"/>
    </row>
    <row r="861" spans="2:2" x14ac:dyDescent="0.25">
      <c r="B861" s="82"/>
    </row>
    <row r="862" spans="2:2" x14ac:dyDescent="0.25">
      <c r="B862" s="82"/>
    </row>
    <row r="863" spans="2:2" x14ac:dyDescent="0.25">
      <c r="B863" s="82"/>
    </row>
    <row r="864" spans="2:2" x14ac:dyDescent="0.25">
      <c r="B864" s="82"/>
    </row>
    <row r="865" spans="2:2" x14ac:dyDescent="0.25">
      <c r="B865" s="82"/>
    </row>
    <row r="866" spans="2:2" x14ac:dyDescent="0.25">
      <c r="B866" s="82"/>
    </row>
    <row r="867" spans="2:2" x14ac:dyDescent="0.25">
      <c r="B867" s="82"/>
    </row>
    <row r="868" spans="2:2" x14ac:dyDescent="0.25">
      <c r="B868" s="82"/>
    </row>
    <row r="869" spans="2:2" x14ac:dyDescent="0.25">
      <c r="B869" s="82"/>
    </row>
    <row r="870" spans="2:2" x14ac:dyDescent="0.25">
      <c r="B870" s="82"/>
    </row>
    <row r="871" spans="2:2" x14ac:dyDescent="0.25">
      <c r="B871" s="82"/>
    </row>
    <row r="872" spans="2:2" x14ac:dyDescent="0.25">
      <c r="B872" s="82"/>
    </row>
    <row r="873" spans="2:2" x14ac:dyDescent="0.25">
      <c r="B873" s="82"/>
    </row>
    <row r="874" spans="2:2" x14ac:dyDescent="0.25">
      <c r="B874" s="82"/>
    </row>
    <row r="875" spans="2:2" x14ac:dyDescent="0.25">
      <c r="B875" s="82"/>
    </row>
    <row r="876" spans="2:2" x14ac:dyDescent="0.25">
      <c r="B876" s="82"/>
    </row>
    <row r="877" spans="2:2" x14ac:dyDescent="0.25">
      <c r="B877" s="82"/>
    </row>
    <row r="878" spans="2:2" x14ac:dyDescent="0.25">
      <c r="B878" s="82"/>
    </row>
    <row r="879" spans="2:2" x14ac:dyDescent="0.25">
      <c r="B879" s="82"/>
    </row>
    <row r="880" spans="2:2" x14ac:dyDescent="0.25">
      <c r="B880" s="82"/>
    </row>
    <row r="881" spans="2:2" x14ac:dyDescent="0.25">
      <c r="B881" s="82"/>
    </row>
    <row r="882" spans="2:2" x14ac:dyDescent="0.25">
      <c r="B882" s="82"/>
    </row>
    <row r="883" spans="2:2" x14ac:dyDescent="0.25">
      <c r="B883" s="82"/>
    </row>
    <row r="884" spans="2:2" x14ac:dyDescent="0.25">
      <c r="B884" s="82"/>
    </row>
    <row r="885" spans="2:2" x14ac:dyDescent="0.25">
      <c r="B885" s="82"/>
    </row>
    <row r="886" spans="2:2" x14ac:dyDescent="0.25">
      <c r="B886" s="82"/>
    </row>
    <row r="887" spans="2:2" x14ac:dyDescent="0.25">
      <c r="B887" s="82"/>
    </row>
    <row r="888" spans="2:2" x14ac:dyDescent="0.25">
      <c r="B888" s="82"/>
    </row>
    <row r="889" spans="2:2" x14ac:dyDescent="0.25">
      <c r="B889" s="82"/>
    </row>
    <row r="890" spans="2:2" x14ac:dyDescent="0.25">
      <c r="B890" s="82"/>
    </row>
    <row r="891" spans="2:2" x14ac:dyDescent="0.25">
      <c r="B891" s="82"/>
    </row>
    <row r="892" spans="2:2" x14ac:dyDescent="0.25">
      <c r="B892" s="82"/>
    </row>
    <row r="893" spans="2:2" ht="15" customHeight="1" x14ac:dyDescent="0.25">
      <c r="B893" s="82"/>
    </row>
    <row r="894" spans="2:2" x14ac:dyDescent="0.25">
      <c r="B894" s="82"/>
    </row>
    <row r="895" spans="2:2" x14ac:dyDescent="0.25">
      <c r="B895" s="82"/>
    </row>
    <row r="896" spans="2:2" x14ac:dyDescent="0.25">
      <c r="B896" s="82"/>
    </row>
    <row r="897" spans="2:2" x14ac:dyDescent="0.25">
      <c r="B897" s="82"/>
    </row>
    <row r="898" spans="2:2" x14ac:dyDescent="0.25">
      <c r="B898" s="82"/>
    </row>
    <row r="899" spans="2:2" x14ac:dyDescent="0.25">
      <c r="B899" s="82"/>
    </row>
    <row r="900" spans="2:2" x14ac:dyDescent="0.25">
      <c r="B900" s="82"/>
    </row>
    <row r="901" spans="2:2" x14ac:dyDescent="0.25">
      <c r="B901" s="82"/>
    </row>
    <row r="902" spans="2:2" x14ac:dyDescent="0.25">
      <c r="B902" s="82"/>
    </row>
    <row r="903" spans="2:2" x14ac:dyDescent="0.25">
      <c r="B903" s="82"/>
    </row>
    <row r="904" spans="2:2" x14ac:dyDescent="0.25">
      <c r="B904" s="82"/>
    </row>
    <row r="905" spans="2:2" x14ac:dyDescent="0.25">
      <c r="B905" s="82"/>
    </row>
    <row r="906" spans="2:2" x14ac:dyDescent="0.25">
      <c r="B906" s="82"/>
    </row>
    <row r="907" spans="2:2" x14ac:dyDescent="0.25">
      <c r="B907" s="82"/>
    </row>
    <row r="908" spans="2:2" x14ac:dyDescent="0.25">
      <c r="B908" s="82"/>
    </row>
    <row r="909" spans="2:2" x14ac:dyDescent="0.25">
      <c r="B909" s="82"/>
    </row>
    <row r="910" spans="2:2" x14ac:dyDescent="0.25">
      <c r="B910" s="82"/>
    </row>
    <row r="911" spans="2:2" x14ac:dyDescent="0.25">
      <c r="B911" s="82"/>
    </row>
    <row r="912" spans="2:2" x14ac:dyDescent="0.25">
      <c r="B912" s="82"/>
    </row>
    <row r="913" spans="2:2" x14ac:dyDescent="0.25">
      <c r="B913" s="82"/>
    </row>
    <row r="914" spans="2:2" x14ac:dyDescent="0.25">
      <c r="B914" s="82"/>
    </row>
    <row r="915" spans="2:2" x14ac:dyDescent="0.25">
      <c r="B915" s="82"/>
    </row>
    <row r="916" spans="2:2" x14ac:dyDescent="0.25">
      <c r="B916" s="82"/>
    </row>
    <row r="917" spans="2:2" x14ac:dyDescent="0.25">
      <c r="B917" s="82"/>
    </row>
    <row r="918" spans="2:2" x14ac:dyDescent="0.25">
      <c r="B918" s="82"/>
    </row>
    <row r="919" spans="2:2" x14ac:dyDescent="0.25">
      <c r="B919" s="82"/>
    </row>
    <row r="920" spans="2:2" x14ac:dyDescent="0.25">
      <c r="B920" s="82"/>
    </row>
    <row r="921" spans="2:2" x14ac:dyDescent="0.25">
      <c r="B921" s="82"/>
    </row>
    <row r="922" spans="2:2" x14ac:dyDescent="0.25">
      <c r="B922" s="82"/>
    </row>
    <row r="923" spans="2:2" x14ac:dyDescent="0.25">
      <c r="B923" s="82"/>
    </row>
    <row r="924" spans="2:2" x14ac:dyDescent="0.25">
      <c r="B924" s="82"/>
    </row>
    <row r="925" spans="2:2" x14ac:dyDescent="0.25">
      <c r="B925" s="82"/>
    </row>
    <row r="926" spans="2:2" x14ac:dyDescent="0.25">
      <c r="B926" s="82"/>
    </row>
    <row r="927" spans="2:2" x14ac:dyDescent="0.25">
      <c r="B927" s="82"/>
    </row>
    <row r="928" spans="2:2" x14ac:dyDescent="0.25">
      <c r="B928" s="82"/>
    </row>
    <row r="929" spans="2:2" x14ac:dyDescent="0.25">
      <c r="B929" s="82"/>
    </row>
    <row r="930" spans="2:2" x14ac:dyDescent="0.25">
      <c r="B930" s="82"/>
    </row>
    <row r="931" spans="2:2" x14ac:dyDescent="0.25">
      <c r="B931" s="82"/>
    </row>
    <row r="932" spans="2:2" x14ac:dyDescent="0.25">
      <c r="B932" s="82"/>
    </row>
    <row r="933" spans="2:2" x14ac:dyDescent="0.25">
      <c r="B933" s="82"/>
    </row>
    <row r="934" spans="2:2" x14ac:dyDescent="0.25">
      <c r="B934" s="82"/>
    </row>
    <row r="935" spans="2:2" x14ac:dyDescent="0.25">
      <c r="B935" s="82"/>
    </row>
    <row r="936" spans="2:2" x14ac:dyDescent="0.25">
      <c r="B936" s="82"/>
    </row>
    <row r="937" spans="2:2" x14ac:dyDescent="0.25">
      <c r="B937" s="82"/>
    </row>
    <row r="938" spans="2:2" x14ac:dyDescent="0.25">
      <c r="B938" s="82"/>
    </row>
    <row r="939" spans="2:2" x14ac:dyDescent="0.25">
      <c r="B939" s="82"/>
    </row>
    <row r="940" spans="2:2" x14ac:dyDescent="0.25">
      <c r="B940" s="82"/>
    </row>
    <row r="941" spans="2:2" x14ac:dyDescent="0.25">
      <c r="B941" s="82"/>
    </row>
    <row r="942" spans="2:2" x14ac:dyDescent="0.25">
      <c r="B942" s="82"/>
    </row>
    <row r="943" spans="2:2" x14ac:dyDescent="0.25">
      <c r="B943" s="82"/>
    </row>
    <row r="944" spans="2:2" x14ac:dyDescent="0.25">
      <c r="B944" s="82"/>
    </row>
    <row r="945" spans="2:2" x14ac:dyDescent="0.25">
      <c r="B945" s="82"/>
    </row>
    <row r="946" spans="2:2" x14ac:dyDescent="0.25">
      <c r="B946" s="82"/>
    </row>
    <row r="947" spans="2:2" x14ac:dyDescent="0.25">
      <c r="B947" s="82"/>
    </row>
    <row r="948" spans="2:2" x14ac:dyDescent="0.25">
      <c r="B948" s="82"/>
    </row>
    <row r="949" spans="2:2" x14ac:dyDescent="0.25">
      <c r="B949" s="82"/>
    </row>
    <row r="950" spans="2:2" x14ac:dyDescent="0.25">
      <c r="B950" s="82"/>
    </row>
    <row r="951" spans="2:2" x14ac:dyDescent="0.25">
      <c r="B951" s="82"/>
    </row>
    <row r="952" spans="2:2" x14ac:dyDescent="0.25">
      <c r="B952" s="82"/>
    </row>
    <row r="953" spans="2:2" x14ac:dyDescent="0.25">
      <c r="B953" s="82"/>
    </row>
    <row r="954" spans="2:2" x14ac:dyDescent="0.25">
      <c r="B954" s="82"/>
    </row>
    <row r="955" spans="2:2" x14ac:dyDescent="0.25">
      <c r="B955" s="82"/>
    </row>
    <row r="956" spans="2:2" x14ac:dyDescent="0.25">
      <c r="B956" s="82"/>
    </row>
    <row r="957" spans="2:2" x14ac:dyDescent="0.25">
      <c r="B957" s="82"/>
    </row>
    <row r="958" spans="2:2" x14ac:dyDescent="0.25">
      <c r="B958" s="82"/>
    </row>
    <row r="959" spans="2:2" x14ac:dyDescent="0.25">
      <c r="B959" s="82"/>
    </row>
    <row r="960" spans="2:2" x14ac:dyDescent="0.25">
      <c r="B960" s="82"/>
    </row>
    <row r="961" spans="2:2" x14ac:dyDescent="0.25">
      <c r="B961" s="82"/>
    </row>
    <row r="962" spans="2:2" x14ac:dyDescent="0.25">
      <c r="B962" s="82"/>
    </row>
    <row r="963" spans="2:2" x14ac:dyDescent="0.25">
      <c r="B963" s="82"/>
    </row>
    <row r="964" spans="2:2" x14ac:dyDescent="0.25">
      <c r="B964" s="82"/>
    </row>
    <row r="965" spans="2:2" x14ac:dyDescent="0.25">
      <c r="B965" s="82"/>
    </row>
    <row r="966" spans="2:2" x14ac:dyDescent="0.25">
      <c r="B966" s="82"/>
    </row>
    <row r="967" spans="2:2" x14ac:dyDescent="0.25">
      <c r="B967" s="82"/>
    </row>
    <row r="968" spans="2:2" x14ac:dyDescent="0.25">
      <c r="B968" s="82"/>
    </row>
    <row r="969" spans="2:2" x14ac:dyDescent="0.25">
      <c r="B969" s="82"/>
    </row>
    <row r="970" spans="2:2" x14ac:dyDescent="0.25">
      <c r="B970" s="82"/>
    </row>
    <row r="971" spans="2:2" x14ac:dyDescent="0.25">
      <c r="B971" s="82"/>
    </row>
    <row r="972" spans="2:2" x14ac:dyDescent="0.25">
      <c r="B972" s="82"/>
    </row>
    <row r="973" spans="2:2" x14ac:dyDescent="0.25">
      <c r="B973" s="82"/>
    </row>
    <row r="974" spans="2:2" x14ac:dyDescent="0.25">
      <c r="B974" s="82"/>
    </row>
    <row r="975" spans="2:2" x14ac:dyDescent="0.25">
      <c r="B975" s="82"/>
    </row>
    <row r="976" spans="2:2" x14ac:dyDescent="0.25">
      <c r="B976" s="82"/>
    </row>
    <row r="977" spans="2:2" x14ac:dyDescent="0.25">
      <c r="B977" s="82"/>
    </row>
    <row r="978" spans="2:2" x14ac:dyDescent="0.25">
      <c r="B978" s="82"/>
    </row>
    <row r="979" spans="2:2" x14ac:dyDescent="0.25">
      <c r="B979" s="82"/>
    </row>
    <row r="980" spans="2:2" x14ac:dyDescent="0.25">
      <c r="B980" s="82"/>
    </row>
    <row r="981" spans="2:2" x14ac:dyDescent="0.25">
      <c r="B981" s="82"/>
    </row>
    <row r="982" spans="2:2" x14ac:dyDescent="0.25">
      <c r="B982" s="82"/>
    </row>
    <row r="983" spans="2:2" x14ac:dyDescent="0.25">
      <c r="B983" s="82"/>
    </row>
    <row r="984" spans="2:2" x14ac:dyDescent="0.25">
      <c r="B984" s="82"/>
    </row>
    <row r="985" spans="2:2" x14ac:dyDescent="0.25">
      <c r="B985" s="82"/>
    </row>
    <row r="986" spans="2:2" x14ac:dyDescent="0.25">
      <c r="B986" s="82"/>
    </row>
    <row r="987" spans="2:2" x14ac:dyDescent="0.25">
      <c r="B987" s="82"/>
    </row>
    <row r="988" spans="2:2" x14ac:dyDescent="0.25">
      <c r="B988" s="82"/>
    </row>
    <row r="989" spans="2:2" x14ac:dyDescent="0.25">
      <c r="B989" s="82"/>
    </row>
    <row r="990" spans="2:2" x14ac:dyDescent="0.25">
      <c r="B990" s="82"/>
    </row>
    <row r="991" spans="2:2" x14ac:dyDescent="0.25">
      <c r="B991" s="82"/>
    </row>
    <row r="992" spans="2:2" x14ac:dyDescent="0.25">
      <c r="B992" s="82"/>
    </row>
    <row r="993" spans="2:2" x14ac:dyDescent="0.25">
      <c r="B993" s="82"/>
    </row>
    <row r="994" spans="2:2" x14ac:dyDescent="0.25">
      <c r="B994" s="82"/>
    </row>
    <row r="995" spans="2:2" x14ac:dyDescent="0.25">
      <c r="B995" s="82"/>
    </row>
    <row r="996" spans="2:2" x14ac:dyDescent="0.25">
      <c r="B996" s="82"/>
    </row>
    <row r="997" spans="2:2" x14ac:dyDescent="0.25">
      <c r="B997" s="82"/>
    </row>
    <row r="998" spans="2:2" x14ac:dyDescent="0.25">
      <c r="B998" s="82"/>
    </row>
    <row r="999" spans="2:2" x14ac:dyDescent="0.25">
      <c r="B999" s="82"/>
    </row>
    <row r="1000" spans="2:2" x14ac:dyDescent="0.25">
      <c r="B1000" s="82"/>
    </row>
    <row r="1001" spans="2:2" x14ac:dyDescent="0.25">
      <c r="B1001" s="82"/>
    </row>
    <row r="1002" spans="2:2" x14ac:dyDescent="0.25">
      <c r="B1002" s="82"/>
    </row>
    <row r="1003" spans="2:2" x14ac:dyDescent="0.25">
      <c r="B1003" s="82"/>
    </row>
    <row r="1004" spans="2:2" x14ac:dyDescent="0.25">
      <c r="B1004" s="82"/>
    </row>
    <row r="1005" spans="2:2" x14ac:dyDescent="0.25">
      <c r="B1005" s="82"/>
    </row>
    <row r="1006" spans="2:2" x14ac:dyDescent="0.25">
      <c r="B1006" s="82"/>
    </row>
    <row r="1007" spans="2:2" x14ac:dyDescent="0.25">
      <c r="B1007" s="82"/>
    </row>
    <row r="1008" spans="2:2" x14ac:dyDescent="0.25">
      <c r="B1008" s="82"/>
    </row>
    <row r="1009" spans="2:2" x14ac:dyDescent="0.25">
      <c r="B1009" s="82"/>
    </row>
    <row r="1010" spans="2:2" x14ac:dyDescent="0.25">
      <c r="B1010" s="82"/>
    </row>
    <row r="1011" spans="2:2" x14ac:dyDescent="0.25">
      <c r="B1011" s="82"/>
    </row>
    <row r="1012" spans="2:2" x14ac:dyDescent="0.25">
      <c r="B1012" s="82"/>
    </row>
    <row r="1013" spans="2:2" x14ac:dyDescent="0.25">
      <c r="B1013" s="82"/>
    </row>
    <row r="1014" spans="2:2" x14ac:dyDescent="0.25">
      <c r="B1014" s="82"/>
    </row>
    <row r="1015" spans="2:2" x14ac:dyDescent="0.25">
      <c r="B1015" s="82"/>
    </row>
    <row r="1016" spans="2:2" x14ac:dyDescent="0.25">
      <c r="B1016" s="82"/>
    </row>
    <row r="1017" spans="2:2" x14ac:dyDescent="0.25">
      <c r="B1017" s="82"/>
    </row>
    <row r="1018" spans="2:2" x14ac:dyDescent="0.25">
      <c r="B1018" s="82"/>
    </row>
    <row r="1019" spans="2:2" x14ac:dyDescent="0.25">
      <c r="B1019" s="82"/>
    </row>
    <row r="1020" spans="2:2" x14ac:dyDescent="0.25">
      <c r="B1020" s="82"/>
    </row>
    <row r="1021" spans="2:2" x14ac:dyDescent="0.25">
      <c r="B1021" s="82"/>
    </row>
    <row r="1022" spans="2:2" x14ac:dyDescent="0.25">
      <c r="B1022" s="82"/>
    </row>
    <row r="1023" spans="2:2" x14ac:dyDescent="0.25">
      <c r="B1023" s="82"/>
    </row>
    <row r="1024" spans="2:2" x14ac:dyDescent="0.25">
      <c r="B1024" s="82"/>
    </row>
    <row r="1025" spans="2:2" x14ac:dyDescent="0.25">
      <c r="B1025" s="82"/>
    </row>
    <row r="1026" spans="2:2" x14ac:dyDescent="0.25">
      <c r="B1026" s="82"/>
    </row>
    <row r="1027" spans="2:2" x14ac:dyDescent="0.25">
      <c r="B1027" s="82"/>
    </row>
    <row r="1028" spans="2:2" x14ac:dyDescent="0.25">
      <c r="B1028" s="82"/>
    </row>
    <row r="1029" spans="2:2" x14ac:dyDescent="0.25">
      <c r="B1029" s="82"/>
    </row>
    <row r="1030" spans="2:2" x14ac:dyDescent="0.25">
      <c r="B1030" s="82"/>
    </row>
    <row r="1031" spans="2:2" x14ac:dyDescent="0.25">
      <c r="B1031" s="82"/>
    </row>
    <row r="1032" spans="2:2" x14ac:dyDescent="0.25">
      <c r="B1032" s="82"/>
    </row>
    <row r="1033" spans="2:2" x14ac:dyDescent="0.25">
      <c r="B1033" s="82"/>
    </row>
    <row r="1034" spans="2:2" x14ac:dyDescent="0.25">
      <c r="B1034" s="82"/>
    </row>
    <row r="1035" spans="2:2" x14ac:dyDescent="0.25">
      <c r="B1035" s="82"/>
    </row>
    <row r="1036" spans="2:2" x14ac:dyDescent="0.25">
      <c r="B1036" s="82"/>
    </row>
    <row r="1037" spans="2:2" x14ac:dyDescent="0.25">
      <c r="B1037" s="82"/>
    </row>
    <row r="1038" spans="2:2" x14ac:dyDescent="0.25">
      <c r="B1038" s="82"/>
    </row>
    <row r="1039" spans="2:2" x14ac:dyDescent="0.25">
      <c r="B1039" s="82"/>
    </row>
    <row r="1040" spans="2:2" x14ac:dyDescent="0.25">
      <c r="B1040" s="82"/>
    </row>
    <row r="1041" spans="2:2" x14ac:dyDescent="0.25">
      <c r="B1041" s="82"/>
    </row>
    <row r="1042" spans="2:2" x14ac:dyDescent="0.25">
      <c r="B1042" s="82"/>
    </row>
    <row r="1043" spans="2:2" x14ac:dyDescent="0.25">
      <c r="B1043" s="82"/>
    </row>
    <row r="1044" spans="2:2" x14ac:dyDescent="0.25">
      <c r="B1044" s="82"/>
    </row>
    <row r="1045" spans="2:2" x14ac:dyDescent="0.25">
      <c r="B1045" s="82"/>
    </row>
    <row r="1046" spans="2:2" x14ac:dyDescent="0.25">
      <c r="B1046" s="82"/>
    </row>
    <row r="1047" spans="2:2" x14ac:dyDescent="0.25">
      <c r="B1047" s="82"/>
    </row>
    <row r="1048" spans="2:2" x14ac:dyDescent="0.25">
      <c r="B1048" s="82"/>
    </row>
    <row r="1049" spans="2:2" x14ac:dyDescent="0.25">
      <c r="B1049" s="82"/>
    </row>
    <row r="1050" spans="2:2" x14ac:dyDescent="0.25">
      <c r="B1050" s="82"/>
    </row>
    <row r="1051" spans="2:2" x14ac:dyDescent="0.25">
      <c r="B1051" s="82"/>
    </row>
    <row r="1052" spans="2:2" x14ac:dyDescent="0.25">
      <c r="B1052" s="82"/>
    </row>
    <row r="1053" spans="2:2" x14ac:dyDescent="0.25">
      <c r="B1053" s="82"/>
    </row>
    <row r="1054" spans="2:2" x14ac:dyDescent="0.25">
      <c r="B1054" s="82"/>
    </row>
    <row r="1055" spans="2:2" x14ac:dyDescent="0.25">
      <c r="B1055" s="82"/>
    </row>
    <row r="1056" spans="2:2" x14ac:dyDescent="0.25">
      <c r="B1056" s="82"/>
    </row>
    <row r="1057" spans="2:2" x14ac:dyDescent="0.25">
      <c r="B1057" s="82"/>
    </row>
    <row r="1058" spans="2:2" x14ac:dyDescent="0.25">
      <c r="B1058" s="82"/>
    </row>
    <row r="1059" spans="2:2" x14ac:dyDescent="0.25">
      <c r="B1059" s="82"/>
    </row>
    <row r="1060" spans="2:2" x14ac:dyDescent="0.25">
      <c r="B1060" s="82"/>
    </row>
    <row r="1061" spans="2:2" x14ac:dyDescent="0.25">
      <c r="B1061" s="82"/>
    </row>
    <row r="1062" spans="2:2" x14ac:dyDescent="0.25">
      <c r="B1062" s="82"/>
    </row>
    <row r="1063" spans="2:2" x14ac:dyDescent="0.25">
      <c r="B1063" s="82"/>
    </row>
    <row r="1064" spans="2:2" x14ac:dyDescent="0.25">
      <c r="B1064" s="82"/>
    </row>
    <row r="1065" spans="2:2" x14ac:dyDescent="0.25">
      <c r="B1065" s="82"/>
    </row>
    <row r="1066" spans="2:2" x14ac:dyDescent="0.25">
      <c r="B1066" s="82"/>
    </row>
    <row r="1067" spans="2:2" x14ac:dyDescent="0.25">
      <c r="B1067" s="82"/>
    </row>
    <row r="1068" spans="2:2" x14ac:dyDescent="0.25">
      <c r="B1068" s="82"/>
    </row>
    <row r="1069" spans="2:2" x14ac:dyDescent="0.25">
      <c r="B1069" s="82"/>
    </row>
    <row r="1070" spans="2:2" x14ac:dyDescent="0.25">
      <c r="B1070" s="82"/>
    </row>
    <row r="1071" spans="2:2" x14ac:dyDescent="0.25">
      <c r="B1071" s="82"/>
    </row>
    <row r="1072" spans="2:2" x14ac:dyDescent="0.25">
      <c r="B1072" s="82"/>
    </row>
    <row r="1073" spans="2:2" x14ac:dyDescent="0.25">
      <c r="B1073" s="82"/>
    </row>
    <row r="1074" spans="2:2" x14ac:dyDescent="0.25">
      <c r="B1074" s="82"/>
    </row>
    <row r="1075" spans="2:2" x14ac:dyDescent="0.25">
      <c r="B1075" s="82"/>
    </row>
    <row r="1076" spans="2:2" x14ac:dyDescent="0.25">
      <c r="B1076" s="82"/>
    </row>
    <row r="1077" spans="2:2" x14ac:dyDescent="0.25">
      <c r="B1077" s="82"/>
    </row>
    <row r="1078" spans="2:2" x14ac:dyDescent="0.25">
      <c r="B1078" s="82"/>
    </row>
    <row r="1079" spans="2:2" x14ac:dyDescent="0.25">
      <c r="B1079" s="82"/>
    </row>
    <row r="1080" spans="2:2" x14ac:dyDescent="0.25">
      <c r="B1080" s="82"/>
    </row>
    <row r="1081" spans="2:2" x14ac:dyDescent="0.25">
      <c r="B1081" s="82"/>
    </row>
    <row r="1082" spans="2:2" x14ac:dyDescent="0.25">
      <c r="B1082" s="82"/>
    </row>
    <row r="1083" spans="2:2" x14ac:dyDescent="0.25">
      <c r="B1083" s="82"/>
    </row>
    <row r="1084" spans="2:2" x14ac:dyDescent="0.25">
      <c r="B1084" s="82"/>
    </row>
    <row r="1085" spans="2:2" x14ac:dyDescent="0.25">
      <c r="B1085" s="82"/>
    </row>
    <row r="1086" spans="2:2" x14ac:dyDescent="0.25">
      <c r="B1086" s="82"/>
    </row>
    <row r="1087" spans="2:2" x14ac:dyDescent="0.25">
      <c r="B1087" s="82"/>
    </row>
    <row r="1088" spans="2:2" x14ac:dyDescent="0.25">
      <c r="B1088" s="82"/>
    </row>
    <row r="1089" spans="2:2" x14ac:dyDescent="0.25">
      <c r="B1089" s="82"/>
    </row>
    <row r="1090" spans="2:2" x14ac:dyDescent="0.25">
      <c r="B1090" s="82"/>
    </row>
    <row r="1091" spans="2:2" x14ac:dyDescent="0.25">
      <c r="B1091" s="82"/>
    </row>
    <row r="1092" spans="2:2" x14ac:dyDescent="0.25">
      <c r="B1092" s="82"/>
    </row>
    <row r="1093" spans="2:2" x14ac:dyDescent="0.25">
      <c r="B1093" s="82"/>
    </row>
    <row r="1094" spans="2:2" x14ac:dyDescent="0.25">
      <c r="B1094" s="82"/>
    </row>
    <row r="1095" spans="2:2" x14ac:dyDescent="0.25">
      <c r="B1095" s="82"/>
    </row>
    <row r="1096" spans="2:2" x14ac:dyDescent="0.25">
      <c r="B1096" s="82"/>
    </row>
    <row r="1097" spans="2:2" x14ac:dyDescent="0.25">
      <c r="B1097" s="82"/>
    </row>
    <row r="1098" spans="2:2" x14ac:dyDescent="0.25">
      <c r="B1098" s="82"/>
    </row>
    <row r="1099" spans="2:2" x14ac:dyDescent="0.25">
      <c r="B1099" s="82"/>
    </row>
    <row r="1100" spans="2:2" x14ac:dyDescent="0.25">
      <c r="B1100" s="82"/>
    </row>
    <row r="1101" spans="2:2" x14ac:dyDescent="0.25">
      <c r="B1101" s="82"/>
    </row>
    <row r="1102" spans="2:2" x14ac:dyDescent="0.25">
      <c r="B1102" s="82"/>
    </row>
    <row r="1103" spans="2:2" x14ac:dyDescent="0.25">
      <c r="B1103" s="82"/>
    </row>
    <row r="1104" spans="2:2" x14ac:dyDescent="0.25">
      <c r="B1104" s="82"/>
    </row>
    <row r="1105" spans="2:2" x14ac:dyDescent="0.25">
      <c r="B1105" s="82"/>
    </row>
    <row r="1106" spans="2:2" x14ac:dyDescent="0.25">
      <c r="B1106" s="82"/>
    </row>
    <row r="1107" spans="2:2" x14ac:dyDescent="0.25">
      <c r="B1107" s="82"/>
    </row>
    <row r="1108" spans="2:2" x14ac:dyDescent="0.25">
      <c r="B1108" s="82"/>
    </row>
    <row r="1109" spans="2:2" x14ac:dyDescent="0.25">
      <c r="B1109" s="82"/>
    </row>
    <row r="1110" spans="2:2" x14ac:dyDescent="0.25">
      <c r="B1110" s="82"/>
    </row>
    <row r="1111" spans="2:2" x14ac:dyDescent="0.25">
      <c r="B1111" s="82"/>
    </row>
    <row r="1112" spans="2:2" x14ac:dyDescent="0.25">
      <c r="B1112" s="82"/>
    </row>
    <row r="1113" spans="2:2" x14ac:dyDescent="0.25">
      <c r="B1113" s="82"/>
    </row>
    <row r="1114" spans="2:2" x14ac:dyDescent="0.25">
      <c r="B1114" s="82"/>
    </row>
    <row r="1115" spans="2:2" x14ac:dyDescent="0.25">
      <c r="B1115" s="82"/>
    </row>
    <row r="1116" spans="2:2" x14ac:dyDescent="0.25">
      <c r="B1116" s="82"/>
    </row>
    <row r="1117" spans="2:2" x14ac:dyDescent="0.25">
      <c r="B1117" s="82"/>
    </row>
    <row r="1118" spans="2:2" x14ac:dyDescent="0.25">
      <c r="B1118" s="82"/>
    </row>
    <row r="1119" spans="2:2" x14ac:dyDescent="0.25">
      <c r="B1119" s="82"/>
    </row>
    <row r="1120" spans="2:2" x14ac:dyDescent="0.25">
      <c r="B1120" s="82"/>
    </row>
    <row r="1121" spans="2:2" x14ac:dyDescent="0.25">
      <c r="B1121" s="82"/>
    </row>
    <row r="1122" spans="2:2" x14ac:dyDescent="0.25">
      <c r="B1122" s="82"/>
    </row>
    <row r="1123" spans="2:2" x14ac:dyDescent="0.25">
      <c r="B1123" s="82"/>
    </row>
    <row r="1124" spans="2:2" x14ac:dyDescent="0.25">
      <c r="B1124" s="82"/>
    </row>
    <row r="1125" spans="2:2" x14ac:dyDescent="0.25">
      <c r="B1125" s="82"/>
    </row>
    <row r="1126" spans="2:2" x14ac:dyDescent="0.25">
      <c r="B1126" s="82"/>
    </row>
    <row r="1127" spans="2:2" x14ac:dyDescent="0.25">
      <c r="B1127" s="82"/>
    </row>
    <row r="1128" spans="2:2" x14ac:dyDescent="0.25">
      <c r="B1128" s="82"/>
    </row>
    <row r="1129" spans="2:2" x14ac:dyDescent="0.25">
      <c r="B1129" s="82"/>
    </row>
    <row r="1130" spans="2:2" x14ac:dyDescent="0.25">
      <c r="B1130" s="82"/>
    </row>
    <row r="1131" spans="2:2" x14ac:dyDescent="0.25">
      <c r="B1131" s="82"/>
    </row>
    <row r="1132" spans="2:2" x14ac:dyDescent="0.25">
      <c r="B1132" s="82"/>
    </row>
    <row r="1133" spans="2:2" x14ac:dyDescent="0.25">
      <c r="B1133" s="82"/>
    </row>
    <row r="1134" spans="2:2" x14ac:dyDescent="0.25">
      <c r="B1134" s="82"/>
    </row>
    <row r="1135" spans="2:2" x14ac:dyDescent="0.25">
      <c r="B1135" s="82"/>
    </row>
    <row r="1136" spans="2:2" x14ac:dyDescent="0.25">
      <c r="B1136" s="82"/>
    </row>
    <row r="1137" spans="2:2" x14ac:dyDescent="0.25">
      <c r="B1137" s="82"/>
    </row>
    <row r="1138" spans="2:2" x14ac:dyDescent="0.25">
      <c r="B1138" s="82"/>
    </row>
    <row r="1139" spans="2:2" x14ac:dyDescent="0.25">
      <c r="B1139" s="82"/>
    </row>
    <row r="1140" spans="2:2" x14ac:dyDescent="0.25">
      <c r="B1140" s="82"/>
    </row>
    <row r="1141" spans="2:2" x14ac:dyDescent="0.25">
      <c r="B1141" s="82"/>
    </row>
    <row r="1142" spans="2:2" x14ac:dyDescent="0.25">
      <c r="B1142" s="82"/>
    </row>
    <row r="1143" spans="2:2" x14ac:dyDescent="0.25">
      <c r="B1143" s="82"/>
    </row>
    <row r="1144" spans="2:2" x14ac:dyDescent="0.25">
      <c r="B1144" s="82"/>
    </row>
    <row r="1145" spans="2:2" x14ac:dyDescent="0.25">
      <c r="B1145" s="82"/>
    </row>
    <row r="1146" spans="2:2" x14ac:dyDescent="0.25">
      <c r="B1146" s="82"/>
    </row>
    <row r="1147" spans="2:2" x14ac:dyDescent="0.25">
      <c r="B1147" s="82"/>
    </row>
    <row r="1148" spans="2:2" x14ac:dyDescent="0.25">
      <c r="B1148" s="82"/>
    </row>
    <row r="1149" spans="2:2" x14ac:dyDescent="0.25">
      <c r="B1149" s="82"/>
    </row>
    <row r="1150" spans="2:2" x14ac:dyDescent="0.25">
      <c r="B1150" s="82"/>
    </row>
    <row r="1151" spans="2:2" x14ac:dyDescent="0.25">
      <c r="B1151" s="82"/>
    </row>
    <row r="1152" spans="2:2" x14ac:dyDescent="0.25">
      <c r="B1152" s="82"/>
    </row>
    <row r="1153" spans="2:2" x14ac:dyDescent="0.25">
      <c r="B1153" s="82"/>
    </row>
    <row r="1154" spans="2:2" x14ac:dyDescent="0.25">
      <c r="B1154" s="82"/>
    </row>
    <row r="1155" spans="2:2" x14ac:dyDescent="0.25">
      <c r="B1155" s="82"/>
    </row>
    <row r="1156" spans="2:2" x14ac:dyDescent="0.25">
      <c r="B1156" s="82"/>
    </row>
    <row r="1157" spans="2:2" x14ac:dyDescent="0.25">
      <c r="B1157" s="82"/>
    </row>
    <row r="1158" spans="2:2" x14ac:dyDescent="0.25">
      <c r="B1158" s="82"/>
    </row>
    <row r="1159" spans="2:2" x14ac:dyDescent="0.25">
      <c r="B1159" s="82"/>
    </row>
    <row r="1160" spans="2:2" x14ac:dyDescent="0.25">
      <c r="B1160" s="82"/>
    </row>
    <row r="1161" spans="2:2" x14ac:dyDescent="0.25">
      <c r="B1161" s="82"/>
    </row>
    <row r="1162" spans="2:2" x14ac:dyDescent="0.25">
      <c r="B1162" s="82"/>
    </row>
    <row r="1163" spans="2:2" x14ac:dyDescent="0.25">
      <c r="B1163" s="82"/>
    </row>
    <row r="1164" spans="2:2" x14ac:dyDescent="0.25">
      <c r="B1164" s="82"/>
    </row>
    <row r="1165" spans="2:2" x14ac:dyDescent="0.25">
      <c r="B1165" s="82"/>
    </row>
    <row r="1166" spans="2:2" x14ac:dyDescent="0.25">
      <c r="B1166" s="82"/>
    </row>
    <row r="1167" spans="2:2" x14ac:dyDescent="0.25">
      <c r="B1167" s="82"/>
    </row>
    <row r="1168" spans="2:2" x14ac:dyDescent="0.25">
      <c r="B1168" s="82"/>
    </row>
    <row r="1169" spans="2:2" x14ac:dyDescent="0.25">
      <c r="B1169" s="82"/>
    </row>
    <row r="1170" spans="2:2" x14ac:dyDescent="0.25">
      <c r="B1170" s="82"/>
    </row>
    <row r="1171" spans="2:2" x14ac:dyDescent="0.25">
      <c r="B1171" s="82"/>
    </row>
    <row r="1172" spans="2:2" x14ac:dyDescent="0.25">
      <c r="B1172" s="82"/>
    </row>
    <row r="1173" spans="2:2" x14ac:dyDescent="0.25">
      <c r="B1173" s="82"/>
    </row>
    <row r="1174" spans="2:2" x14ac:dyDescent="0.25">
      <c r="B1174" s="82"/>
    </row>
    <row r="1175" spans="2:2" x14ac:dyDescent="0.25">
      <c r="B1175" s="82"/>
    </row>
    <row r="1176" spans="2:2" x14ac:dyDescent="0.25">
      <c r="B1176" s="82"/>
    </row>
    <row r="1177" spans="2:2" x14ac:dyDescent="0.25">
      <c r="B1177" s="82"/>
    </row>
    <row r="1178" spans="2:2" x14ac:dyDescent="0.25">
      <c r="B1178" s="82"/>
    </row>
    <row r="1179" spans="2:2" x14ac:dyDescent="0.25">
      <c r="B1179" s="82"/>
    </row>
    <row r="1180" spans="2:2" x14ac:dyDescent="0.25">
      <c r="B1180" s="82"/>
    </row>
    <row r="1181" spans="2:2" x14ac:dyDescent="0.25">
      <c r="B1181" s="82"/>
    </row>
    <row r="1182" spans="2:2" x14ac:dyDescent="0.25">
      <c r="B1182" s="82"/>
    </row>
    <row r="1183" spans="2:2" x14ac:dyDescent="0.25">
      <c r="B1183" s="82"/>
    </row>
    <row r="1184" spans="2:2" x14ac:dyDescent="0.25">
      <c r="B1184" s="82"/>
    </row>
    <row r="1185" spans="2:2" x14ac:dyDescent="0.25">
      <c r="B1185" s="82"/>
    </row>
    <row r="1186" spans="2:2" x14ac:dyDescent="0.25">
      <c r="B1186" s="82"/>
    </row>
    <row r="1187" spans="2:2" x14ac:dyDescent="0.25">
      <c r="B1187" s="82"/>
    </row>
    <row r="1188" spans="2:2" x14ac:dyDescent="0.25">
      <c r="B1188" s="82"/>
    </row>
    <row r="1189" spans="2:2" x14ac:dyDescent="0.25">
      <c r="B1189" s="82"/>
    </row>
    <row r="1190" spans="2:2" x14ac:dyDescent="0.25">
      <c r="B1190" s="82"/>
    </row>
    <row r="1191" spans="2:2" x14ac:dyDescent="0.25">
      <c r="B1191" s="82"/>
    </row>
    <row r="1192" spans="2:2" x14ac:dyDescent="0.25">
      <c r="B1192" s="82"/>
    </row>
    <row r="1193" spans="2:2" x14ac:dyDescent="0.25">
      <c r="B1193" s="82"/>
    </row>
    <row r="1194" spans="2:2" x14ac:dyDescent="0.25">
      <c r="B1194" s="82"/>
    </row>
    <row r="1195" spans="2:2" x14ac:dyDescent="0.25">
      <c r="B1195" s="82"/>
    </row>
    <row r="1196" spans="2:2" x14ac:dyDescent="0.25">
      <c r="B1196" s="82"/>
    </row>
    <row r="1197" spans="2:2" x14ac:dyDescent="0.25">
      <c r="B1197" s="82"/>
    </row>
    <row r="1198" spans="2:2" x14ac:dyDescent="0.25">
      <c r="B1198" s="82"/>
    </row>
    <row r="1199" spans="2:2" x14ac:dyDescent="0.25">
      <c r="B1199" s="82"/>
    </row>
    <row r="1200" spans="2:2" x14ac:dyDescent="0.25">
      <c r="B1200" s="82"/>
    </row>
    <row r="1201" spans="2:2" x14ac:dyDescent="0.25">
      <c r="B1201" s="82"/>
    </row>
    <row r="1202" spans="2:2" x14ac:dyDescent="0.25">
      <c r="B1202" s="82"/>
    </row>
    <row r="1203" spans="2:2" x14ac:dyDescent="0.25">
      <c r="B1203" s="82"/>
    </row>
    <row r="1204" spans="2:2" x14ac:dyDescent="0.25">
      <c r="B1204" s="82"/>
    </row>
    <row r="1205" spans="2:2" x14ac:dyDescent="0.25">
      <c r="B1205" s="82"/>
    </row>
    <row r="1206" spans="2:2" x14ac:dyDescent="0.25">
      <c r="B1206" s="82"/>
    </row>
    <row r="1207" spans="2:2" x14ac:dyDescent="0.25">
      <c r="B1207" s="82"/>
    </row>
    <row r="1208" spans="2:2" x14ac:dyDescent="0.25">
      <c r="B1208" s="82"/>
    </row>
    <row r="1209" spans="2:2" x14ac:dyDescent="0.25">
      <c r="B1209" s="82"/>
    </row>
    <row r="1210" spans="2:2" x14ac:dyDescent="0.25">
      <c r="B1210" s="82"/>
    </row>
    <row r="1211" spans="2:2" x14ac:dyDescent="0.25">
      <c r="B1211" s="82"/>
    </row>
    <row r="1212" spans="2:2" x14ac:dyDescent="0.25">
      <c r="B1212" s="82"/>
    </row>
    <row r="1213" spans="2:2" x14ac:dyDescent="0.25">
      <c r="B1213" s="82"/>
    </row>
    <row r="1214" spans="2:2" x14ac:dyDescent="0.25">
      <c r="B1214" s="82"/>
    </row>
    <row r="1215" spans="2:2" x14ac:dyDescent="0.25">
      <c r="B1215" s="82"/>
    </row>
    <row r="1216" spans="2:2" x14ac:dyDescent="0.25">
      <c r="B1216" s="82"/>
    </row>
    <row r="1217" spans="2:2" x14ac:dyDescent="0.25">
      <c r="B1217" s="82"/>
    </row>
    <row r="1218" spans="2:2" x14ac:dyDescent="0.25">
      <c r="B1218" s="82"/>
    </row>
    <row r="1219" spans="2:2" x14ac:dyDescent="0.25">
      <c r="B1219" s="82"/>
    </row>
    <row r="1220" spans="2:2" x14ac:dyDescent="0.25">
      <c r="B1220" s="82"/>
    </row>
    <row r="1221" spans="2:2" x14ac:dyDescent="0.25">
      <c r="B1221" s="82"/>
    </row>
    <row r="1222" spans="2:2" x14ac:dyDescent="0.25">
      <c r="B1222" s="82"/>
    </row>
    <row r="1223" spans="2:2" x14ac:dyDescent="0.25">
      <c r="B1223" s="82"/>
    </row>
    <row r="1224" spans="2:2" x14ac:dyDescent="0.25">
      <c r="B1224" s="82"/>
    </row>
    <row r="1225" spans="2:2" x14ac:dyDescent="0.25">
      <c r="B1225" s="82"/>
    </row>
    <row r="1226" spans="2:2" x14ac:dyDescent="0.25">
      <c r="B1226" s="82"/>
    </row>
    <row r="1227" spans="2:2" x14ac:dyDescent="0.25">
      <c r="B1227" s="82"/>
    </row>
    <row r="1228" spans="2:2" x14ac:dyDescent="0.25">
      <c r="B1228" s="82"/>
    </row>
    <row r="1229" spans="2:2" x14ac:dyDescent="0.25">
      <c r="B1229" s="82"/>
    </row>
    <row r="1230" spans="2:2" x14ac:dyDescent="0.25">
      <c r="B1230" s="82"/>
    </row>
    <row r="1231" spans="2:2" x14ac:dyDescent="0.25">
      <c r="B1231" s="82"/>
    </row>
    <row r="1232" spans="2:2" x14ac:dyDescent="0.25">
      <c r="B1232" s="82"/>
    </row>
    <row r="1233" spans="2:2" x14ac:dyDescent="0.25">
      <c r="B1233" s="82"/>
    </row>
    <row r="1234" spans="2:2" x14ac:dyDescent="0.25">
      <c r="B1234" s="82"/>
    </row>
    <row r="1235" spans="2:2" x14ac:dyDescent="0.25">
      <c r="B1235" s="82"/>
    </row>
    <row r="1236" spans="2:2" x14ac:dyDescent="0.25">
      <c r="B1236" s="82"/>
    </row>
    <row r="1237" spans="2:2" x14ac:dyDescent="0.25">
      <c r="B1237" s="82"/>
    </row>
    <row r="1238" spans="2:2" x14ac:dyDescent="0.25">
      <c r="B1238" s="82"/>
    </row>
    <row r="1239" spans="2:2" x14ac:dyDescent="0.25">
      <c r="B1239" s="82"/>
    </row>
    <row r="1240" spans="2:2" x14ac:dyDescent="0.25">
      <c r="B1240" s="82"/>
    </row>
    <row r="1241" spans="2:2" x14ac:dyDescent="0.25">
      <c r="B1241" s="82"/>
    </row>
    <row r="1242" spans="2:2" x14ac:dyDescent="0.25">
      <c r="B1242" s="82"/>
    </row>
    <row r="1243" spans="2:2" x14ac:dyDescent="0.25">
      <c r="B1243" s="82"/>
    </row>
    <row r="1244" spans="2:2" x14ac:dyDescent="0.25">
      <c r="B1244" s="82"/>
    </row>
    <row r="1245" spans="2:2" x14ac:dyDescent="0.25">
      <c r="B1245" s="82"/>
    </row>
    <row r="1246" spans="2:2" x14ac:dyDescent="0.25">
      <c r="B1246" s="82"/>
    </row>
    <row r="1247" spans="2:2" x14ac:dyDescent="0.25">
      <c r="B1247" s="82"/>
    </row>
    <row r="1248" spans="2:2" x14ac:dyDescent="0.25">
      <c r="B1248" s="82"/>
    </row>
    <row r="1249" spans="2:2" x14ac:dyDescent="0.25">
      <c r="B1249" s="82"/>
    </row>
    <row r="1250" spans="2:2" x14ac:dyDescent="0.25">
      <c r="B1250" s="82"/>
    </row>
    <row r="1251" spans="2:2" x14ac:dyDescent="0.25">
      <c r="B1251" s="82"/>
    </row>
    <row r="1252" spans="2:2" x14ac:dyDescent="0.25">
      <c r="B1252" s="82"/>
    </row>
    <row r="1253" spans="2:2" x14ac:dyDescent="0.25">
      <c r="B1253" s="82"/>
    </row>
    <row r="1254" spans="2:2" x14ac:dyDescent="0.25">
      <c r="B1254" s="82"/>
    </row>
    <row r="1255" spans="2:2" x14ac:dyDescent="0.25">
      <c r="B1255" s="82"/>
    </row>
    <row r="1256" spans="2:2" x14ac:dyDescent="0.25">
      <c r="B1256" s="82"/>
    </row>
    <row r="1257" spans="2:2" x14ac:dyDescent="0.25">
      <c r="B1257" s="82"/>
    </row>
    <row r="1258" spans="2:2" x14ac:dyDescent="0.25">
      <c r="B1258" s="82"/>
    </row>
    <row r="1259" spans="2:2" x14ac:dyDescent="0.25">
      <c r="B1259" s="82"/>
    </row>
    <row r="1260" spans="2:2" x14ac:dyDescent="0.25">
      <c r="B1260" s="82"/>
    </row>
    <row r="1261" spans="2:2" x14ac:dyDescent="0.25">
      <c r="B1261" s="82"/>
    </row>
    <row r="1262" spans="2:2" x14ac:dyDescent="0.25">
      <c r="B1262" s="82"/>
    </row>
    <row r="1263" spans="2:2" x14ac:dyDescent="0.25">
      <c r="B1263" s="82"/>
    </row>
    <row r="1264" spans="2:2" x14ac:dyDescent="0.25">
      <c r="B1264" s="82"/>
    </row>
    <row r="1265" spans="2:2" x14ac:dyDescent="0.25">
      <c r="B1265" s="82"/>
    </row>
    <row r="1266" spans="2:2" x14ac:dyDescent="0.25">
      <c r="B1266" s="82"/>
    </row>
    <row r="1267" spans="2:2" x14ac:dyDescent="0.25">
      <c r="B1267" s="82"/>
    </row>
    <row r="1268" spans="2:2" x14ac:dyDescent="0.25">
      <c r="B1268" s="82"/>
    </row>
    <row r="1269" spans="2:2" x14ac:dyDescent="0.25">
      <c r="B1269" s="82"/>
    </row>
    <row r="1270" spans="2:2" x14ac:dyDescent="0.25">
      <c r="B1270" s="82"/>
    </row>
    <row r="1271" spans="2:2" x14ac:dyDescent="0.25">
      <c r="B1271" s="82"/>
    </row>
    <row r="1272" spans="2:2" x14ac:dyDescent="0.25">
      <c r="B1272" s="82"/>
    </row>
    <row r="1273" spans="2:2" x14ac:dyDescent="0.25">
      <c r="B1273" s="82"/>
    </row>
    <row r="1274" spans="2:2" x14ac:dyDescent="0.25">
      <c r="B1274" s="82"/>
    </row>
    <row r="1275" spans="2:2" x14ac:dyDescent="0.25">
      <c r="B1275" s="82"/>
    </row>
    <row r="1276" spans="2:2" x14ac:dyDescent="0.25">
      <c r="B1276" s="82"/>
    </row>
    <row r="1277" spans="2:2" x14ac:dyDescent="0.25">
      <c r="B1277" s="82"/>
    </row>
    <row r="1278" spans="2:2" x14ac:dyDescent="0.25">
      <c r="B1278" s="82"/>
    </row>
    <row r="1279" spans="2:2" x14ac:dyDescent="0.25">
      <c r="B1279" s="82"/>
    </row>
    <row r="1280" spans="2:2" x14ac:dyDescent="0.25">
      <c r="B1280" s="82"/>
    </row>
    <row r="1281" spans="2:4" x14ac:dyDescent="0.25">
      <c r="B1281" s="82"/>
    </row>
    <row r="1282" spans="2:4" x14ac:dyDescent="0.25">
      <c r="B1282" s="82"/>
    </row>
    <row r="1283" spans="2:4" x14ac:dyDescent="0.25">
      <c r="B1283" s="82"/>
    </row>
    <row r="1284" spans="2:4" x14ac:dyDescent="0.25">
      <c r="B1284" s="82"/>
    </row>
    <row r="1285" spans="2:4" x14ac:dyDescent="0.25">
      <c r="B1285" s="82"/>
    </row>
    <row r="1286" spans="2:4" x14ac:dyDescent="0.25">
      <c r="B1286" s="82"/>
      <c r="D1286" s="101"/>
    </row>
    <row r="1287" spans="2:4" x14ac:dyDescent="0.25">
      <c r="B1287" s="82"/>
    </row>
    <row r="1288" spans="2:4" x14ac:dyDescent="0.25">
      <c r="B1288" s="82"/>
    </row>
    <row r="1289" spans="2:4" x14ac:dyDescent="0.25">
      <c r="B1289" s="82"/>
    </row>
    <row r="1290" spans="2:4" x14ac:dyDescent="0.25">
      <c r="B1290" s="82"/>
    </row>
    <row r="1291" spans="2:4" x14ac:dyDescent="0.25">
      <c r="B1291" s="82"/>
    </row>
    <row r="1292" spans="2:4" x14ac:dyDescent="0.25">
      <c r="B1292" s="82"/>
    </row>
    <row r="1293" spans="2:4" x14ac:dyDescent="0.25">
      <c r="B1293" s="82"/>
    </row>
    <row r="1294" spans="2:4" x14ac:dyDescent="0.25">
      <c r="B1294" s="82"/>
    </row>
    <row r="1295" spans="2:4" x14ac:dyDescent="0.25">
      <c r="B1295" s="82"/>
    </row>
    <row r="1296" spans="2:4" x14ac:dyDescent="0.25">
      <c r="B1296" s="82"/>
    </row>
    <row r="1297" spans="2:2" x14ac:dyDescent="0.25">
      <c r="B1297" s="82"/>
    </row>
    <row r="1298" spans="2:2" x14ac:dyDescent="0.25">
      <c r="B1298" s="82"/>
    </row>
    <row r="1299" spans="2:2" x14ac:dyDescent="0.25">
      <c r="B1299" s="82"/>
    </row>
    <row r="1300" spans="2:2" x14ac:dyDescent="0.25">
      <c r="B1300" s="82"/>
    </row>
    <row r="1301" spans="2:2" x14ac:dyDescent="0.25">
      <c r="B1301" s="82"/>
    </row>
    <row r="1302" spans="2:2" x14ac:dyDescent="0.25">
      <c r="B1302" s="82"/>
    </row>
    <row r="1303" spans="2:2" x14ac:dyDescent="0.25">
      <c r="B1303" s="82"/>
    </row>
    <row r="1304" spans="2:2" x14ac:dyDescent="0.25">
      <c r="B1304" s="82"/>
    </row>
    <row r="1305" spans="2:2" x14ac:dyDescent="0.25">
      <c r="B1305" s="82"/>
    </row>
    <row r="1306" spans="2:2" x14ac:dyDescent="0.25">
      <c r="B1306" s="82"/>
    </row>
    <row r="1307" spans="2:2" x14ac:dyDescent="0.25">
      <c r="B1307" s="82"/>
    </row>
    <row r="1308" spans="2:2" x14ac:dyDescent="0.25">
      <c r="B1308" s="82"/>
    </row>
    <row r="1309" spans="2:2" x14ac:dyDescent="0.25">
      <c r="B1309" s="82"/>
    </row>
    <row r="1310" spans="2:2" x14ac:dyDescent="0.25">
      <c r="B1310" s="82"/>
    </row>
    <row r="1311" spans="2:2" x14ac:dyDescent="0.25">
      <c r="B1311" s="82"/>
    </row>
    <row r="1312" spans="2:2" x14ac:dyDescent="0.25">
      <c r="B1312" s="82"/>
    </row>
    <row r="1313" spans="2:2" x14ac:dyDescent="0.25">
      <c r="B1313" s="82"/>
    </row>
    <row r="1314" spans="2:2" x14ac:dyDescent="0.25">
      <c r="B1314" s="82"/>
    </row>
    <row r="1315" spans="2:2" x14ac:dyDescent="0.25">
      <c r="B1315" s="82"/>
    </row>
    <row r="1316" spans="2:2" x14ac:dyDescent="0.25">
      <c r="B1316" s="82"/>
    </row>
    <row r="1317" spans="2:2" x14ac:dyDescent="0.25">
      <c r="B1317" s="82"/>
    </row>
    <row r="1318" spans="2:2" x14ac:dyDescent="0.25">
      <c r="B1318" s="82"/>
    </row>
    <row r="1319" spans="2:2" x14ac:dyDescent="0.25">
      <c r="B1319" s="82"/>
    </row>
    <row r="1320" spans="2:2" x14ac:dyDescent="0.25">
      <c r="B1320" s="82"/>
    </row>
    <row r="1321" spans="2:2" x14ac:dyDescent="0.25">
      <c r="B1321" s="82"/>
    </row>
    <row r="1322" spans="2:2" x14ac:dyDescent="0.25">
      <c r="B1322" s="82"/>
    </row>
    <row r="1323" spans="2:2" x14ac:dyDescent="0.25">
      <c r="B1323" s="82"/>
    </row>
    <row r="1324" spans="2:2" x14ac:dyDescent="0.25">
      <c r="B1324" s="82"/>
    </row>
    <row r="1325" spans="2:2" x14ac:dyDescent="0.25">
      <c r="B1325" s="82"/>
    </row>
    <row r="1326" spans="2:2" x14ac:dyDescent="0.25">
      <c r="B1326" s="82"/>
    </row>
    <row r="1327" spans="2:2" x14ac:dyDescent="0.25">
      <c r="B1327" s="82"/>
    </row>
    <row r="1328" spans="2:2" x14ac:dyDescent="0.25">
      <c r="B1328" s="82"/>
    </row>
    <row r="1329" spans="2:2" x14ac:dyDescent="0.25">
      <c r="B1329" s="82"/>
    </row>
    <row r="1330" spans="2:2" x14ac:dyDescent="0.25">
      <c r="B1330" s="82"/>
    </row>
    <row r="1331" spans="2:2" x14ac:dyDescent="0.25">
      <c r="B1331" s="82"/>
    </row>
    <row r="1332" spans="2:2" x14ac:dyDescent="0.25">
      <c r="B1332" s="82"/>
    </row>
    <row r="1333" spans="2:2" x14ac:dyDescent="0.25">
      <c r="B1333" s="82"/>
    </row>
    <row r="1334" spans="2:2" x14ac:dyDescent="0.25">
      <c r="B1334" s="82"/>
    </row>
    <row r="1335" spans="2:2" x14ac:dyDescent="0.25">
      <c r="B1335" s="82"/>
    </row>
    <row r="1336" spans="2:2" x14ac:dyDescent="0.25">
      <c r="B1336" s="82"/>
    </row>
    <row r="1337" spans="2:2" x14ac:dyDescent="0.25">
      <c r="B1337" s="82"/>
    </row>
    <row r="1338" spans="2:2" x14ac:dyDescent="0.25">
      <c r="B1338" s="82"/>
    </row>
    <row r="1339" spans="2:2" x14ac:dyDescent="0.25">
      <c r="B1339" s="82"/>
    </row>
    <row r="1340" spans="2:2" x14ac:dyDescent="0.25">
      <c r="B1340" s="82"/>
    </row>
    <row r="1341" spans="2:2" x14ac:dyDescent="0.25">
      <c r="B1341" s="82"/>
    </row>
    <row r="1342" spans="2:2" x14ac:dyDescent="0.25">
      <c r="B1342" s="82"/>
    </row>
    <row r="1343" spans="2:2" x14ac:dyDescent="0.25">
      <c r="B1343" s="82"/>
    </row>
    <row r="1344" spans="2:2" x14ac:dyDescent="0.25">
      <c r="B1344" s="82"/>
    </row>
    <row r="1345" spans="2:2" x14ac:dyDescent="0.25">
      <c r="B1345" s="82"/>
    </row>
    <row r="1346" spans="2:2" x14ac:dyDescent="0.25">
      <c r="B1346" s="82"/>
    </row>
    <row r="1347" spans="2:2" x14ac:dyDescent="0.25">
      <c r="B1347" s="82"/>
    </row>
    <row r="1348" spans="2:2" x14ac:dyDescent="0.25">
      <c r="B1348" s="82"/>
    </row>
    <row r="1349" spans="2:2" x14ac:dyDescent="0.25">
      <c r="B1349" s="82"/>
    </row>
    <row r="1350" spans="2:2" x14ac:dyDescent="0.25">
      <c r="B1350" s="82"/>
    </row>
    <row r="1351" spans="2:2" x14ac:dyDescent="0.25">
      <c r="B1351" s="82"/>
    </row>
    <row r="1352" spans="2:2" x14ac:dyDescent="0.25">
      <c r="B1352" s="82"/>
    </row>
    <row r="1353" spans="2:2" x14ac:dyDescent="0.25">
      <c r="B1353" s="82"/>
    </row>
    <row r="1354" spans="2:2" x14ac:dyDescent="0.25">
      <c r="B1354" s="82"/>
    </row>
    <row r="1355" spans="2:2" x14ac:dyDescent="0.25">
      <c r="B1355" s="82"/>
    </row>
    <row r="1356" spans="2:2" x14ac:dyDescent="0.25">
      <c r="B1356" s="82"/>
    </row>
    <row r="1357" spans="2:2" x14ac:dyDescent="0.25">
      <c r="B1357" s="82"/>
    </row>
    <row r="1358" spans="2:2" x14ac:dyDescent="0.25">
      <c r="B1358" s="82"/>
    </row>
    <row r="1359" spans="2:2" x14ac:dyDescent="0.25">
      <c r="B1359" s="82"/>
    </row>
    <row r="1360" spans="2:2" x14ac:dyDescent="0.25">
      <c r="B1360" s="82"/>
    </row>
    <row r="1361" spans="2:2" x14ac:dyDescent="0.25">
      <c r="B1361" s="82"/>
    </row>
    <row r="1362" spans="2:2" x14ac:dyDescent="0.25">
      <c r="B1362" s="82"/>
    </row>
    <row r="1363" spans="2:2" x14ac:dyDescent="0.25">
      <c r="B1363" s="82"/>
    </row>
    <row r="1364" spans="2:2" x14ac:dyDescent="0.25">
      <c r="B1364" s="82"/>
    </row>
    <row r="1365" spans="2:2" x14ac:dyDescent="0.25">
      <c r="B1365" s="82"/>
    </row>
    <row r="1366" spans="2:2" x14ac:dyDescent="0.25">
      <c r="B1366" s="82"/>
    </row>
    <row r="1367" spans="2:2" x14ac:dyDescent="0.25">
      <c r="B1367" s="82"/>
    </row>
    <row r="1368" spans="2:2" x14ac:dyDescent="0.25">
      <c r="B1368" s="82"/>
    </row>
    <row r="1369" spans="2:2" x14ac:dyDescent="0.25">
      <c r="B1369" s="82"/>
    </row>
  </sheetData>
  <mergeCells count="3">
    <mergeCell ref="A1:J2"/>
    <mergeCell ref="A4:A5"/>
    <mergeCell ref="B4:J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C00000"/>
  </sheetPr>
  <dimension ref="A1:I152"/>
  <sheetViews>
    <sheetView tabSelected="1" topLeftCell="A37" zoomScale="145" zoomScaleNormal="145" zoomScalePageLayoutView="90" workbookViewId="0">
      <selection activeCell="H23" sqref="H23"/>
    </sheetView>
  </sheetViews>
  <sheetFormatPr defaultColWidth="10.75" defaultRowHeight="15.75" x14ac:dyDescent="0.25"/>
  <cols>
    <col min="1" max="1" width="14" style="1" customWidth="1"/>
    <col min="2" max="2" width="17.25" style="1" customWidth="1"/>
    <col min="3" max="3" width="9.125" style="1" customWidth="1"/>
    <col min="4" max="4" width="9.375" style="1" customWidth="1"/>
    <col min="5" max="5" width="11.375" style="1" customWidth="1"/>
    <col min="6" max="6" width="12.875" style="1" customWidth="1"/>
    <col min="7" max="7" width="7.25" style="1" customWidth="1"/>
    <col min="8" max="8" width="28.875" style="1" customWidth="1"/>
    <col min="9" max="9" width="27.625" style="1" customWidth="1"/>
    <col min="10" max="16384" width="10.75" style="1"/>
  </cols>
  <sheetData>
    <row r="1" spans="1:9" ht="73.5" customHeight="1" x14ac:dyDescent="0.25">
      <c r="A1" s="340" t="s">
        <v>17</v>
      </c>
      <c r="B1" s="340"/>
      <c r="C1" s="340"/>
      <c r="D1" s="340"/>
      <c r="E1" s="340"/>
      <c r="F1" s="340"/>
    </row>
    <row r="2" spans="1:9" ht="21" customHeight="1" x14ac:dyDescent="0.25">
      <c r="A2" s="326" t="s">
        <v>628</v>
      </c>
      <c r="B2" s="326"/>
      <c r="C2" s="326"/>
      <c r="D2" s="326"/>
      <c r="E2" s="326"/>
      <c r="F2" s="326"/>
    </row>
    <row r="3" spans="1:9" ht="21" customHeight="1" x14ac:dyDescent="0.25">
      <c r="A3" s="347" t="s">
        <v>567</v>
      </c>
      <c r="B3" s="348"/>
      <c r="C3" s="348"/>
      <c r="D3" s="348"/>
      <c r="E3" s="348"/>
      <c r="F3" s="348"/>
    </row>
    <row r="4" spans="1:9" ht="13.5" customHeight="1" thickBot="1" x14ac:dyDescent="0.3">
      <c r="A4" s="348"/>
      <c r="B4" s="348"/>
      <c r="C4" s="348"/>
      <c r="D4" s="348"/>
      <c r="E4" s="348"/>
      <c r="F4" s="348"/>
    </row>
    <row r="5" spans="1:9" ht="28.5" customHeight="1" thickBot="1" x14ac:dyDescent="0.3">
      <c r="A5" s="320" t="s">
        <v>627</v>
      </c>
      <c r="B5" s="321"/>
      <c r="C5" s="321"/>
      <c r="D5" s="321"/>
      <c r="E5" s="321"/>
      <c r="F5" s="322"/>
      <c r="H5" s="298" t="s">
        <v>620</v>
      </c>
      <c r="I5" s="299"/>
    </row>
    <row r="6" spans="1:9" ht="21" customHeight="1" thickBot="1" x14ac:dyDescent="0.3">
      <c r="A6" s="324" t="s">
        <v>565</v>
      </c>
      <c r="B6" s="306"/>
      <c r="C6" s="306"/>
      <c r="D6" s="306"/>
      <c r="E6" s="306" t="s">
        <v>566</v>
      </c>
      <c r="F6" s="307"/>
      <c r="H6" s="300" t="s">
        <v>621</v>
      </c>
      <c r="I6" s="301"/>
    </row>
    <row r="7" spans="1:9" ht="21" customHeight="1" x14ac:dyDescent="0.25">
      <c r="A7" s="343" t="s">
        <v>563</v>
      </c>
      <c r="B7" s="343"/>
      <c r="C7" s="343"/>
      <c r="D7" s="343"/>
      <c r="E7" s="349">
        <v>447.15</v>
      </c>
      <c r="F7" s="349"/>
      <c r="H7" s="184" t="s">
        <v>568</v>
      </c>
      <c r="I7" s="215">
        <v>0.50979600000000003</v>
      </c>
    </row>
    <row r="8" spans="1:9" ht="21" customHeight="1" x14ac:dyDescent="0.25">
      <c r="A8" s="343" t="s">
        <v>564</v>
      </c>
      <c r="B8" s="343"/>
      <c r="C8" s="343"/>
      <c r="D8" s="343"/>
      <c r="E8" s="351">
        <f>E7*7.5</f>
        <v>3353.625</v>
      </c>
      <c r="F8" s="351"/>
      <c r="H8" s="185" t="s">
        <v>569</v>
      </c>
      <c r="I8" s="214">
        <v>7.9792899999999998</v>
      </c>
    </row>
    <row r="9" spans="1:9" ht="21" customHeight="1" thickBot="1" x14ac:dyDescent="0.3">
      <c r="A9" s="310" t="s">
        <v>606</v>
      </c>
      <c r="B9" s="350"/>
      <c r="C9" s="350"/>
      <c r="D9" s="350"/>
      <c r="E9" s="351">
        <f>E7*30</f>
        <v>13414.5</v>
      </c>
      <c r="F9" s="351"/>
      <c r="H9" s="186" t="s">
        <v>570</v>
      </c>
      <c r="I9" s="216">
        <v>0.16167300000000001</v>
      </c>
    </row>
    <row r="10" spans="1:9" ht="21" customHeight="1" x14ac:dyDescent="0.25">
      <c r="A10" s="310" t="s">
        <v>607</v>
      </c>
      <c r="B10" s="350"/>
      <c r="C10" s="350"/>
      <c r="D10" s="350"/>
      <c r="E10" s="351">
        <f>E9*7.5</f>
        <v>100608.75</v>
      </c>
      <c r="F10" s="351"/>
    </row>
    <row r="11" spans="1:9" ht="21" customHeight="1" x14ac:dyDescent="0.25">
      <c r="A11" s="187"/>
      <c r="B11" s="187"/>
      <c r="C11" s="187"/>
      <c r="D11" s="187"/>
      <c r="E11" s="187"/>
      <c r="F11" s="187"/>
    </row>
    <row r="12" spans="1:9" ht="21" customHeight="1" thickBot="1" x14ac:dyDescent="0.3">
      <c r="A12" s="196"/>
      <c r="B12" s="196"/>
      <c r="C12" s="196"/>
      <c r="D12" s="196"/>
      <c r="E12" s="196"/>
      <c r="F12" s="196"/>
    </row>
    <row r="13" spans="1:9" ht="16.5" customHeight="1" thickBot="1" x14ac:dyDescent="0.3">
      <c r="A13" s="337" t="s">
        <v>15</v>
      </c>
      <c r="B13" s="338"/>
      <c r="C13" s="338"/>
      <c r="D13" s="341"/>
      <c r="E13" s="342" t="s">
        <v>16</v>
      </c>
      <c r="F13" s="339"/>
      <c r="H13" s="298" t="s">
        <v>622</v>
      </c>
      <c r="I13" s="299"/>
    </row>
    <row r="14" spans="1:9" ht="16.5" thickBot="1" x14ac:dyDescent="0.3">
      <c r="A14" s="352" t="s">
        <v>611</v>
      </c>
      <c r="B14" s="353"/>
      <c r="C14" s="353"/>
      <c r="D14" s="354"/>
      <c r="E14" s="355" t="s">
        <v>18</v>
      </c>
      <c r="F14" s="356"/>
      <c r="H14" s="302" t="s">
        <v>623</v>
      </c>
      <c r="I14" s="303"/>
    </row>
    <row r="15" spans="1:9" x14ac:dyDescent="0.25">
      <c r="A15" s="344" t="s">
        <v>612</v>
      </c>
      <c r="B15" s="345"/>
      <c r="C15" s="345"/>
      <c r="D15" s="346"/>
      <c r="E15" s="364" t="s">
        <v>19</v>
      </c>
      <c r="F15" s="365"/>
      <c r="H15" s="184" t="s">
        <v>624</v>
      </c>
      <c r="I15" s="218">
        <v>1710.35</v>
      </c>
    </row>
    <row r="16" spans="1:9" x14ac:dyDescent="0.25">
      <c r="A16" s="344" t="s">
        <v>613</v>
      </c>
      <c r="B16" s="345"/>
      <c r="C16" s="345"/>
      <c r="D16" s="346"/>
      <c r="E16" s="364" t="s">
        <v>20</v>
      </c>
      <c r="F16" s="365"/>
      <c r="H16" s="185" t="s">
        <v>625</v>
      </c>
      <c r="I16" s="219">
        <v>1902.62</v>
      </c>
    </row>
    <row r="17" spans="1:9" x14ac:dyDescent="0.25">
      <c r="A17" s="344" t="s">
        <v>614</v>
      </c>
      <c r="B17" s="345"/>
      <c r="C17" s="345"/>
      <c r="D17" s="346"/>
      <c r="E17" s="364" t="s">
        <v>21</v>
      </c>
      <c r="F17" s="365"/>
      <c r="H17" s="185" t="s">
        <v>626</v>
      </c>
      <c r="I17" s="219">
        <v>2280.46</v>
      </c>
    </row>
    <row r="18" spans="1:9" ht="16.5" thickBot="1" x14ac:dyDescent="0.3">
      <c r="A18" s="344" t="s">
        <v>615</v>
      </c>
      <c r="B18" s="345"/>
      <c r="C18" s="345"/>
      <c r="D18" s="346"/>
      <c r="E18" s="364" t="s">
        <v>499</v>
      </c>
      <c r="F18" s="365"/>
      <c r="H18" s="186" t="s">
        <v>592</v>
      </c>
      <c r="I18" s="220">
        <v>101.82</v>
      </c>
    </row>
    <row r="19" spans="1:9" x14ac:dyDescent="0.25">
      <c r="I19" s="217"/>
    </row>
    <row r="20" spans="1:9" ht="17.25" thickBot="1" x14ac:dyDescent="0.3">
      <c r="A20" s="317" t="s">
        <v>24</v>
      </c>
      <c r="B20" s="317"/>
      <c r="C20" s="317"/>
      <c r="D20" s="317"/>
      <c r="E20" s="317"/>
      <c r="F20" s="317"/>
    </row>
    <row r="21" spans="1:9" ht="16.5" thickBot="1" x14ac:dyDescent="0.3">
      <c r="A21" s="318" t="s">
        <v>23</v>
      </c>
      <c r="B21" s="319"/>
      <c r="C21" s="319"/>
      <c r="D21" s="319"/>
      <c r="E21" s="319"/>
      <c r="F21" s="9" t="s">
        <v>22</v>
      </c>
      <c r="H21" s="298" t="s">
        <v>620</v>
      </c>
      <c r="I21" s="299"/>
    </row>
    <row r="22" spans="1:9" ht="16.5" thickBot="1" x14ac:dyDescent="0.3">
      <c r="A22" s="8" t="s">
        <v>27</v>
      </c>
      <c r="B22" s="370" t="s">
        <v>28</v>
      </c>
      <c r="C22" s="371"/>
      <c r="D22" s="371"/>
      <c r="E22" s="372"/>
      <c r="F22" s="26" t="s">
        <v>608</v>
      </c>
      <c r="H22" s="300" t="s">
        <v>629</v>
      </c>
      <c r="I22" s="301"/>
    </row>
    <row r="23" spans="1:9" ht="16.5" thickBot="1" x14ac:dyDescent="0.3">
      <c r="A23" s="2" t="s">
        <v>26</v>
      </c>
      <c r="B23" s="344" t="s">
        <v>29</v>
      </c>
      <c r="C23" s="345"/>
      <c r="D23" s="345"/>
      <c r="E23" s="346"/>
      <c r="F23" s="25" t="s">
        <v>609</v>
      </c>
      <c r="H23" s="184" t="s">
        <v>604</v>
      </c>
      <c r="I23" s="211">
        <v>11402.32</v>
      </c>
    </row>
    <row r="24" spans="1:9" x14ac:dyDescent="0.25">
      <c r="A24" s="2" t="s">
        <v>25</v>
      </c>
      <c r="B24" s="344" t="s">
        <v>30</v>
      </c>
      <c r="C24" s="345"/>
      <c r="D24" s="345"/>
      <c r="E24" s="346"/>
      <c r="F24" s="25" t="s">
        <v>610</v>
      </c>
      <c r="H24" s="184" t="s">
        <v>603</v>
      </c>
      <c r="I24" s="212">
        <v>13414.5</v>
      </c>
    </row>
    <row r="25" spans="1:9" ht="16.5" thickBot="1" x14ac:dyDescent="0.3">
      <c r="H25" s="186" t="s">
        <v>605</v>
      </c>
      <c r="I25" s="213">
        <v>447.15</v>
      </c>
    </row>
    <row r="26" spans="1:9" ht="29.1" customHeight="1" x14ac:dyDescent="0.25"/>
    <row r="27" spans="1:9" s="4" customFormat="1" x14ac:dyDescent="0.25">
      <c r="A27" s="357" t="s">
        <v>73</v>
      </c>
      <c r="B27" s="357"/>
      <c r="C27" s="357"/>
      <c r="D27" s="357"/>
      <c r="E27" s="357"/>
      <c r="F27" s="357"/>
      <c r="H27" s="1"/>
      <c r="I27" s="1"/>
    </row>
    <row r="28" spans="1:9" s="4" customFormat="1" ht="16.5" thickBot="1" x14ac:dyDescent="0.3">
      <c r="A28" s="357"/>
      <c r="B28" s="357"/>
      <c r="C28" s="357"/>
      <c r="D28" s="357"/>
      <c r="E28" s="357"/>
      <c r="F28" s="357"/>
    </row>
    <row r="29" spans="1:9" ht="16.5" thickBot="1" x14ac:dyDescent="0.3">
      <c r="A29" s="318" t="s">
        <v>74</v>
      </c>
      <c r="B29" s="319"/>
      <c r="C29" s="319"/>
      <c r="D29" s="319"/>
      <c r="E29" s="358"/>
      <c r="F29" s="7" t="s">
        <v>75</v>
      </c>
      <c r="H29" s="4"/>
      <c r="I29" s="4"/>
    </row>
    <row r="30" spans="1:9" x14ac:dyDescent="0.25">
      <c r="A30" s="308" t="s">
        <v>76</v>
      </c>
      <c r="B30" s="308"/>
      <c r="C30" s="308"/>
      <c r="D30" s="308"/>
      <c r="E30" s="308"/>
      <c r="F30" s="6" t="s">
        <v>500</v>
      </c>
    </row>
    <row r="31" spans="1:9" x14ac:dyDescent="0.25">
      <c r="A31" s="304" t="s">
        <v>598</v>
      </c>
      <c r="B31" s="304"/>
      <c r="C31" s="304"/>
      <c r="D31" s="304"/>
      <c r="E31" s="304"/>
      <c r="F31" s="5" t="s">
        <v>501</v>
      </c>
    </row>
    <row r="32" spans="1:9" x14ac:dyDescent="0.25">
      <c r="A32" s="304" t="s">
        <v>599</v>
      </c>
      <c r="B32" s="304"/>
      <c r="C32" s="304"/>
      <c r="D32" s="304"/>
      <c r="E32" s="304"/>
      <c r="F32" s="5" t="s">
        <v>502</v>
      </c>
    </row>
    <row r="33" spans="1:6" x14ac:dyDescent="0.25">
      <c r="A33" s="304" t="s">
        <v>600</v>
      </c>
      <c r="B33" s="304"/>
      <c r="C33" s="304"/>
      <c r="D33" s="304"/>
      <c r="E33" s="304"/>
      <c r="F33" s="5" t="s">
        <v>503</v>
      </c>
    </row>
    <row r="34" spans="1:6" x14ac:dyDescent="0.25">
      <c r="A34" s="304" t="s">
        <v>601</v>
      </c>
      <c r="B34" s="304"/>
      <c r="C34" s="304"/>
      <c r="D34" s="304"/>
      <c r="E34" s="304"/>
      <c r="F34" s="5" t="s">
        <v>504</v>
      </c>
    </row>
    <row r="35" spans="1:6" x14ac:dyDescent="0.25">
      <c r="A35" s="304" t="s">
        <v>602</v>
      </c>
      <c r="B35" s="304"/>
      <c r="C35" s="304"/>
      <c r="D35" s="304"/>
      <c r="E35" s="304"/>
      <c r="F35" s="5" t="s">
        <v>532</v>
      </c>
    </row>
    <row r="36" spans="1:6" x14ac:dyDescent="0.25">
      <c r="A36" s="304" t="s">
        <v>77</v>
      </c>
      <c r="B36" s="304"/>
      <c r="C36" s="304"/>
      <c r="D36" s="304"/>
      <c r="E36" s="304"/>
      <c r="F36" s="5" t="s">
        <v>516</v>
      </c>
    </row>
    <row r="39" spans="1:6" ht="21.95" customHeight="1" thickBot="1" x14ac:dyDescent="0.3">
      <c r="A39" s="317" t="s">
        <v>0</v>
      </c>
      <c r="B39" s="317"/>
      <c r="C39" s="317"/>
      <c r="D39" s="317"/>
      <c r="E39" s="317"/>
      <c r="F39" s="317"/>
    </row>
    <row r="40" spans="1:6" ht="23.1" customHeight="1" x14ac:dyDescent="0.25">
      <c r="A40" s="11" t="s">
        <v>4</v>
      </c>
      <c r="B40" s="12" t="s">
        <v>1</v>
      </c>
      <c r="C40" s="366" t="s">
        <v>2</v>
      </c>
      <c r="D40" s="366"/>
      <c r="E40" s="366" t="s">
        <v>3</v>
      </c>
      <c r="F40" s="367"/>
    </row>
    <row r="41" spans="1:6" ht="18" customHeight="1" thickBot="1" x14ac:dyDescent="0.3">
      <c r="A41" s="13" t="s">
        <v>619</v>
      </c>
      <c r="B41" s="14" t="s">
        <v>618</v>
      </c>
      <c r="C41" s="359" t="s">
        <v>617</v>
      </c>
      <c r="D41" s="359"/>
      <c r="E41" s="359" t="s">
        <v>616</v>
      </c>
      <c r="F41" s="360"/>
    </row>
    <row r="42" spans="1:6" x14ac:dyDescent="0.25">
      <c r="A42" s="8" t="s">
        <v>5</v>
      </c>
      <c r="B42" s="15" t="s">
        <v>9</v>
      </c>
      <c r="C42" s="308" t="s">
        <v>63</v>
      </c>
      <c r="D42" s="308"/>
      <c r="E42" s="308" t="s">
        <v>67</v>
      </c>
      <c r="F42" s="308"/>
    </row>
    <row r="43" spans="1:6" x14ac:dyDescent="0.25">
      <c r="A43" s="2" t="s">
        <v>6</v>
      </c>
      <c r="B43" s="16" t="s">
        <v>10</v>
      </c>
      <c r="C43" s="304" t="s">
        <v>64</v>
      </c>
      <c r="D43" s="304"/>
      <c r="E43" s="304" t="s">
        <v>68</v>
      </c>
      <c r="F43" s="304"/>
    </row>
    <row r="44" spans="1:6" x14ac:dyDescent="0.25">
      <c r="A44" s="2" t="s">
        <v>7</v>
      </c>
      <c r="B44" s="16" t="s">
        <v>11</v>
      </c>
      <c r="C44" s="304" t="s">
        <v>65</v>
      </c>
      <c r="D44" s="304"/>
      <c r="E44" s="361"/>
      <c r="F44" s="361"/>
    </row>
    <row r="45" spans="1:6" x14ac:dyDescent="0.25">
      <c r="A45" s="2" t="s">
        <v>8</v>
      </c>
      <c r="B45" s="16" t="s">
        <v>12</v>
      </c>
      <c r="C45" s="304" t="s">
        <v>66</v>
      </c>
      <c r="D45" s="304"/>
      <c r="E45" s="361"/>
      <c r="F45" s="361"/>
    </row>
    <row r="46" spans="1:6" x14ac:dyDescent="0.25">
      <c r="A46" s="2"/>
      <c r="B46" s="147" t="s">
        <v>533</v>
      </c>
      <c r="C46" s="147"/>
      <c r="D46" s="147"/>
      <c r="E46" s="148"/>
      <c r="F46" s="148"/>
    </row>
    <row r="47" spans="1:6" x14ac:dyDescent="0.25">
      <c r="A47" s="2"/>
      <c r="B47" s="147"/>
      <c r="C47" s="364" t="s">
        <v>534</v>
      </c>
      <c r="D47" s="365"/>
      <c r="E47" s="148"/>
      <c r="F47" s="148"/>
    </row>
    <row r="48" spans="1:6" x14ac:dyDescent="0.25">
      <c r="A48" s="2"/>
      <c r="B48" s="16" t="s">
        <v>13</v>
      </c>
      <c r="C48" s="361"/>
      <c r="D48" s="361"/>
      <c r="E48" s="361"/>
      <c r="F48" s="361"/>
    </row>
    <row r="49" spans="1:9" x14ac:dyDescent="0.25">
      <c r="A49" s="2"/>
      <c r="B49" s="16" t="s">
        <v>14</v>
      </c>
      <c r="C49" s="361"/>
      <c r="D49" s="361"/>
      <c r="E49" s="361"/>
      <c r="F49" s="361"/>
    </row>
    <row r="54" spans="1:9" x14ac:dyDescent="0.25">
      <c r="A54" s="312" t="s">
        <v>69</v>
      </c>
      <c r="B54" s="312"/>
      <c r="C54" s="312"/>
      <c r="D54" s="312"/>
      <c r="E54" s="312"/>
      <c r="F54" s="312"/>
    </row>
    <row r="55" spans="1:9" ht="16.5" thickBot="1" x14ac:dyDescent="0.3">
      <c r="A55" s="312"/>
      <c r="B55" s="312"/>
      <c r="C55" s="312"/>
      <c r="D55" s="312"/>
      <c r="E55" s="312"/>
      <c r="F55" s="312"/>
    </row>
    <row r="56" spans="1:9" ht="20.100000000000001" customHeight="1" thickBot="1" x14ac:dyDescent="0.3">
      <c r="A56" s="313" t="s">
        <v>70</v>
      </c>
      <c r="B56" s="314"/>
      <c r="C56" s="314"/>
      <c r="D56" s="314"/>
      <c r="E56" s="314"/>
      <c r="F56" s="20" t="s">
        <v>71</v>
      </c>
    </row>
    <row r="57" spans="1:9" s="17" customFormat="1" ht="46.5" customHeight="1" x14ac:dyDescent="0.25">
      <c r="A57" s="315" t="s">
        <v>48</v>
      </c>
      <c r="B57" s="316"/>
      <c r="C57" s="316"/>
      <c r="D57" s="316"/>
      <c r="E57" s="316"/>
      <c r="F57" s="19" t="s">
        <v>72</v>
      </c>
      <c r="H57" s="1"/>
      <c r="I57" s="1"/>
    </row>
    <row r="58" spans="1:9" x14ac:dyDescent="0.25">
      <c r="A58" s="310" t="s">
        <v>47</v>
      </c>
      <c r="B58" s="304"/>
      <c r="C58" s="304"/>
      <c r="D58" s="304"/>
      <c r="E58" s="304"/>
      <c r="F58" s="5" t="s">
        <v>54</v>
      </c>
      <c r="H58" s="17"/>
      <c r="I58" s="17"/>
    </row>
    <row r="59" spans="1:9" x14ac:dyDescent="0.25">
      <c r="A59" s="310" t="s">
        <v>46</v>
      </c>
      <c r="B59" s="304"/>
      <c r="C59" s="304"/>
      <c r="D59" s="304"/>
      <c r="E59" s="304"/>
      <c r="F59" s="5" t="s">
        <v>55</v>
      </c>
    </row>
    <row r="60" spans="1:9" x14ac:dyDescent="0.25">
      <c r="A60" s="310" t="s">
        <v>535</v>
      </c>
      <c r="B60" s="304"/>
      <c r="C60" s="304"/>
      <c r="D60" s="304"/>
      <c r="E60" s="304"/>
      <c r="F60" s="5" t="s">
        <v>288</v>
      </c>
    </row>
    <row r="61" spans="1:9" x14ac:dyDescent="0.25">
      <c r="A61" s="310" t="s">
        <v>45</v>
      </c>
      <c r="B61" s="304"/>
      <c r="C61" s="304"/>
      <c r="D61" s="304"/>
      <c r="E61" s="304"/>
      <c r="F61" s="5"/>
    </row>
    <row r="62" spans="1:9" x14ac:dyDescent="0.25">
      <c r="A62" s="310" t="s">
        <v>49</v>
      </c>
      <c r="B62" s="304"/>
      <c r="C62" s="304"/>
      <c r="D62" s="304"/>
      <c r="E62" s="304"/>
      <c r="F62" s="5" t="s">
        <v>56</v>
      </c>
    </row>
    <row r="63" spans="1:9" x14ac:dyDescent="0.25">
      <c r="A63" s="310" t="s">
        <v>50</v>
      </c>
      <c r="B63" s="304"/>
      <c r="C63" s="304"/>
      <c r="D63" s="304"/>
      <c r="E63" s="304"/>
      <c r="F63" s="5" t="s">
        <v>57</v>
      </c>
    </row>
    <row r="64" spans="1:9" x14ac:dyDescent="0.25">
      <c r="A64" s="310" t="s">
        <v>51</v>
      </c>
      <c r="B64" s="304"/>
      <c r="C64" s="304"/>
      <c r="D64" s="304"/>
      <c r="E64" s="304"/>
      <c r="F64" s="5" t="s">
        <v>58</v>
      </c>
    </row>
    <row r="65" spans="1:6" x14ac:dyDescent="0.25">
      <c r="A65" s="310" t="s">
        <v>52</v>
      </c>
      <c r="B65" s="304"/>
      <c r="C65" s="304"/>
      <c r="D65" s="304"/>
      <c r="E65" s="304"/>
      <c r="F65" s="5" t="s">
        <v>59</v>
      </c>
    </row>
    <row r="66" spans="1:6" x14ac:dyDescent="0.25">
      <c r="A66" s="310" t="s">
        <v>53</v>
      </c>
      <c r="B66" s="304"/>
      <c r="C66" s="304"/>
      <c r="D66" s="304"/>
      <c r="E66" s="304"/>
      <c r="F66" s="5" t="s">
        <v>60</v>
      </c>
    </row>
    <row r="67" spans="1:6" x14ac:dyDescent="0.25">
      <c r="A67" s="311"/>
      <c r="B67" s="311"/>
      <c r="C67" s="311"/>
      <c r="D67" s="311"/>
      <c r="E67" s="311"/>
      <c r="F67" s="18"/>
    </row>
    <row r="69" spans="1:6" ht="32.1" customHeight="1" thickBot="1" x14ac:dyDescent="0.35">
      <c r="A69" s="312" t="s">
        <v>61</v>
      </c>
      <c r="B69" s="312"/>
      <c r="C69" s="312"/>
      <c r="D69" s="312"/>
      <c r="E69" s="312"/>
      <c r="F69" s="312"/>
    </row>
    <row r="70" spans="1:6" ht="20.100000000000001" customHeight="1" thickBot="1" x14ac:dyDescent="0.3">
      <c r="A70" s="313" t="s">
        <v>70</v>
      </c>
      <c r="B70" s="314"/>
      <c r="C70" s="314"/>
      <c r="D70" s="314"/>
      <c r="E70" s="23" t="s">
        <v>62</v>
      </c>
      <c r="F70" s="24" t="s">
        <v>74</v>
      </c>
    </row>
    <row r="71" spans="1:6" ht="45.95" customHeight="1" x14ac:dyDescent="0.25">
      <c r="A71" s="316" t="s">
        <v>124</v>
      </c>
      <c r="B71" s="316"/>
      <c r="C71" s="316"/>
      <c r="D71" s="316"/>
      <c r="E71" s="10" t="s">
        <v>127</v>
      </c>
      <c r="F71" s="22">
        <v>7000</v>
      </c>
    </row>
    <row r="72" spans="1:6" x14ac:dyDescent="0.25">
      <c r="A72" s="304" t="s">
        <v>125</v>
      </c>
      <c r="B72" s="304"/>
      <c r="C72" s="304"/>
      <c r="D72" s="304"/>
      <c r="E72" s="3" t="s">
        <v>127</v>
      </c>
      <c r="F72" s="21">
        <v>5900</v>
      </c>
    </row>
    <row r="73" spans="1:6" x14ac:dyDescent="0.25">
      <c r="A73" s="304" t="s">
        <v>126</v>
      </c>
      <c r="B73" s="304"/>
      <c r="C73" s="304"/>
      <c r="D73" s="304"/>
      <c r="E73" s="3" t="s">
        <v>128</v>
      </c>
      <c r="F73" s="21">
        <v>5400</v>
      </c>
    </row>
    <row r="74" spans="1:6" x14ac:dyDescent="0.25">
      <c r="A74" s="304" t="s">
        <v>536</v>
      </c>
      <c r="B74" s="304"/>
      <c r="C74" s="304"/>
      <c r="D74" s="304"/>
      <c r="E74" s="3" t="s">
        <v>129</v>
      </c>
      <c r="F74" s="21">
        <v>4200</v>
      </c>
    </row>
    <row r="75" spans="1:6" x14ac:dyDescent="0.25">
      <c r="A75" s="304" t="s">
        <v>537</v>
      </c>
      <c r="B75" s="304"/>
      <c r="C75" s="304"/>
      <c r="D75" s="304"/>
      <c r="E75" s="3" t="s">
        <v>31</v>
      </c>
      <c r="F75" s="21">
        <v>4200</v>
      </c>
    </row>
    <row r="76" spans="1:6" x14ac:dyDescent="0.25">
      <c r="A76" s="304" t="s">
        <v>537</v>
      </c>
      <c r="B76" s="304"/>
      <c r="C76" s="304"/>
      <c r="D76" s="304"/>
      <c r="E76" s="3" t="s">
        <v>32</v>
      </c>
      <c r="F76" s="21">
        <v>3300</v>
      </c>
    </row>
    <row r="77" spans="1:6" x14ac:dyDescent="0.25">
      <c r="A77" s="304" t="s">
        <v>537</v>
      </c>
      <c r="B77" s="304"/>
      <c r="C77" s="304"/>
      <c r="D77" s="304"/>
      <c r="E77" s="3" t="s">
        <v>33</v>
      </c>
      <c r="F77" s="21">
        <v>2900</v>
      </c>
    </row>
    <row r="80" spans="1:6" ht="12.95" customHeight="1" x14ac:dyDescent="0.25"/>
    <row r="81" spans="1:9" ht="27" customHeight="1" thickBot="1" x14ac:dyDescent="0.35">
      <c r="A81" s="312" t="s">
        <v>34</v>
      </c>
      <c r="B81" s="312"/>
      <c r="C81" s="312"/>
      <c r="D81" s="312"/>
      <c r="E81" s="312"/>
      <c r="F81" s="312"/>
    </row>
    <row r="82" spans="1:9" ht="16.5" thickBot="1" x14ac:dyDescent="0.3">
      <c r="A82" s="337" t="s">
        <v>35</v>
      </c>
      <c r="B82" s="338"/>
      <c r="C82" s="338"/>
      <c r="D82" s="338"/>
      <c r="E82" s="338" t="s">
        <v>36</v>
      </c>
      <c r="F82" s="339"/>
    </row>
    <row r="83" spans="1:9" x14ac:dyDescent="0.25">
      <c r="A83" s="308" t="s">
        <v>37</v>
      </c>
      <c r="B83" s="308"/>
      <c r="C83" s="308"/>
      <c r="D83" s="308"/>
      <c r="E83" s="369" t="s">
        <v>41</v>
      </c>
      <c r="F83" s="369"/>
    </row>
    <row r="84" spans="1:9" x14ac:dyDescent="0.25">
      <c r="A84" s="304" t="s">
        <v>38</v>
      </c>
      <c r="B84" s="304"/>
      <c r="C84" s="304"/>
      <c r="D84" s="304"/>
      <c r="E84" s="361" t="s">
        <v>42</v>
      </c>
      <c r="F84" s="361"/>
    </row>
    <row r="85" spans="1:9" s="17" customFormat="1" ht="36.950000000000003" customHeight="1" x14ac:dyDescent="0.25">
      <c r="A85" s="362" t="s">
        <v>39</v>
      </c>
      <c r="B85" s="362"/>
      <c r="C85" s="362"/>
      <c r="D85" s="362"/>
      <c r="E85" s="363" t="s">
        <v>43</v>
      </c>
      <c r="F85" s="363"/>
      <c r="H85" s="1"/>
      <c r="I85" s="1"/>
    </row>
    <row r="86" spans="1:9" x14ac:dyDescent="0.25">
      <c r="A86" s="304" t="s">
        <v>40</v>
      </c>
      <c r="B86" s="304"/>
      <c r="C86" s="304"/>
      <c r="D86" s="304"/>
      <c r="E86" s="361" t="s">
        <v>44</v>
      </c>
      <c r="F86" s="361"/>
      <c r="H86" s="17"/>
      <c r="I86" s="17"/>
    </row>
    <row r="88" spans="1:9" x14ac:dyDescent="0.25">
      <c r="A88" s="348" t="s">
        <v>93</v>
      </c>
      <c r="B88" s="348"/>
      <c r="C88" s="348"/>
      <c r="D88" s="348"/>
      <c r="E88" s="348"/>
      <c r="F88" s="348"/>
    </row>
    <row r="89" spans="1:9" ht="21.95" customHeight="1" thickBot="1" x14ac:dyDescent="0.3">
      <c r="A89" s="348"/>
      <c r="B89" s="348"/>
      <c r="C89" s="348"/>
      <c r="D89" s="348"/>
      <c r="E89" s="348"/>
      <c r="F89" s="348"/>
    </row>
    <row r="90" spans="1:9" ht="30.95" customHeight="1" thickBot="1" x14ac:dyDescent="0.3">
      <c r="A90" s="320" t="s">
        <v>94</v>
      </c>
      <c r="B90" s="321"/>
      <c r="C90" s="321"/>
      <c r="D90" s="321"/>
      <c r="E90" s="321"/>
      <c r="F90" s="322"/>
    </row>
    <row r="91" spans="1:9" ht="24.95" customHeight="1" thickBot="1" x14ac:dyDescent="0.3">
      <c r="A91" s="324" t="s">
        <v>95</v>
      </c>
      <c r="B91" s="306"/>
      <c r="C91" s="306"/>
      <c r="D91" s="306"/>
      <c r="E91" s="306" t="s">
        <v>97</v>
      </c>
      <c r="F91" s="307"/>
    </row>
    <row r="92" spans="1:9" x14ac:dyDescent="0.25">
      <c r="A92" s="308" t="s">
        <v>98</v>
      </c>
      <c r="B92" s="308"/>
      <c r="C92" s="308"/>
      <c r="D92" s="308"/>
      <c r="E92" s="309" t="s">
        <v>102</v>
      </c>
      <c r="F92" s="309"/>
    </row>
    <row r="93" spans="1:9" x14ac:dyDescent="0.25">
      <c r="A93" s="304" t="s">
        <v>99</v>
      </c>
      <c r="B93" s="304"/>
      <c r="C93" s="304"/>
      <c r="D93" s="304"/>
      <c r="E93" s="305" t="s">
        <v>103</v>
      </c>
      <c r="F93" s="305"/>
    </row>
    <row r="94" spans="1:9" x14ac:dyDescent="0.25">
      <c r="A94" s="304" t="s">
        <v>100</v>
      </c>
      <c r="B94" s="304"/>
      <c r="C94" s="304"/>
      <c r="D94" s="304"/>
      <c r="E94" s="305" t="s">
        <v>104</v>
      </c>
      <c r="F94" s="305"/>
    </row>
    <row r="95" spans="1:9" x14ac:dyDescent="0.25">
      <c r="A95" s="304" t="s">
        <v>101</v>
      </c>
      <c r="B95" s="304"/>
      <c r="C95" s="304"/>
      <c r="D95" s="304"/>
      <c r="E95" s="305" t="s">
        <v>105</v>
      </c>
      <c r="F95" s="305"/>
    </row>
    <row r="96" spans="1:9" ht="23.1" customHeight="1" thickBot="1" x14ac:dyDescent="0.3"/>
    <row r="97" spans="1:6" ht="27.95" customHeight="1" thickBot="1" x14ac:dyDescent="0.3">
      <c r="A97" s="313" t="s">
        <v>106</v>
      </c>
      <c r="B97" s="314"/>
      <c r="C97" s="314"/>
      <c r="D97" s="314"/>
      <c r="E97" s="314"/>
      <c r="F97" s="323"/>
    </row>
    <row r="98" spans="1:6" ht="24.95" customHeight="1" thickBot="1" x14ac:dyDescent="0.3">
      <c r="A98" s="324" t="s">
        <v>95</v>
      </c>
      <c r="B98" s="306"/>
      <c r="C98" s="306"/>
      <c r="D98" s="306"/>
      <c r="E98" s="306" t="s">
        <v>97</v>
      </c>
      <c r="F98" s="307"/>
    </row>
    <row r="99" spans="1:6" x14ac:dyDescent="0.25">
      <c r="A99" s="308" t="s">
        <v>107</v>
      </c>
      <c r="B99" s="308"/>
      <c r="C99" s="308"/>
      <c r="D99" s="308"/>
      <c r="E99" s="309" t="s">
        <v>105</v>
      </c>
      <c r="F99" s="309"/>
    </row>
    <row r="100" spans="1:6" x14ac:dyDescent="0.25">
      <c r="A100" s="304" t="s">
        <v>108</v>
      </c>
      <c r="B100" s="304"/>
      <c r="C100" s="304"/>
      <c r="D100" s="304"/>
      <c r="E100" s="305" t="s">
        <v>105</v>
      </c>
      <c r="F100" s="305"/>
    </row>
    <row r="105" spans="1:6" ht="33" customHeight="1" thickBot="1" x14ac:dyDescent="0.35">
      <c r="A105" s="312" t="s">
        <v>109</v>
      </c>
      <c r="B105" s="312"/>
      <c r="C105" s="312"/>
      <c r="D105" s="312"/>
      <c r="E105" s="312"/>
      <c r="F105" s="312"/>
    </row>
    <row r="106" spans="1:6" ht="29.1" customHeight="1" thickBot="1" x14ac:dyDescent="0.3">
      <c r="A106" s="320" t="s">
        <v>110</v>
      </c>
      <c r="B106" s="321"/>
      <c r="C106" s="321"/>
      <c r="D106" s="321"/>
      <c r="E106" s="321"/>
      <c r="F106" s="322"/>
    </row>
    <row r="107" spans="1:6" ht="16.5" thickBot="1" x14ac:dyDescent="0.3">
      <c r="A107" s="337" t="s">
        <v>111</v>
      </c>
      <c r="B107" s="338"/>
      <c r="C107" s="338"/>
      <c r="D107" s="338"/>
      <c r="E107" s="337" t="s">
        <v>97</v>
      </c>
      <c r="F107" s="339"/>
    </row>
    <row r="108" spans="1:6" x14ac:dyDescent="0.25">
      <c r="A108" s="308" t="s">
        <v>112</v>
      </c>
      <c r="B108" s="308"/>
      <c r="C108" s="308"/>
      <c r="D108" s="308"/>
      <c r="E108" s="309" t="s">
        <v>114</v>
      </c>
      <c r="F108" s="309"/>
    </row>
    <row r="109" spans="1:6" x14ac:dyDescent="0.25">
      <c r="A109" s="304" t="s">
        <v>100</v>
      </c>
      <c r="B109" s="304"/>
      <c r="C109" s="304"/>
      <c r="D109" s="304"/>
      <c r="E109" s="305" t="s">
        <v>115</v>
      </c>
      <c r="F109" s="305"/>
    </row>
    <row r="110" spans="1:6" x14ac:dyDescent="0.25">
      <c r="A110" s="304" t="s">
        <v>113</v>
      </c>
      <c r="B110" s="304"/>
      <c r="C110" s="304"/>
      <c r="D110" s="304"/>
      <c r="E110" s="305" t="s">
        <v>116</v>
      </c>
      <c r="F110" s="305"/>
    </row>
    <row r="112" spans="1:6" ht="27" customHeight="1" thickBot="1" x14ac:dyDescent="0.3">
      <c r="A112" s="317" t="s">
        <v>120</v>
      </c>
      <c r="B112" s="317"/>
      <c r="C112" s="317"/>
      <c r="D112" s="317"/>
      <c r="E112" s="317"/>
      <c r="F112" s="317"/>
    </row>
    <row r="113" spans="1:6" ht="16.5" thickBot="1" x14ac:dyDescent="0.3">
      <c r="A113" s="337" t="s">
        <v>111</v>
      </c>
      <c r="B113" s="338"/>
      <c r="C113" s="338"/>
      <c r="D113" s="339"/>
      <c r="E113" s="337" t="s">
        <v>97</v>
      </c>
      <c r="F113" s="339"/>
    </row>
    <row r="114" spans="1:6" x14ac:dyDescent="0.25">
      <c r="A114" s="308" t="s">
        <v>107</v>
      </c>
      <c r="B114" s="308"/>
      <c r="C114" s="308"/>
      <c r="D114" s="308"/>
      <c r="E114" s="309" t="s">
        <v>118</v>
      </c>
      <c r="F114" s="309"/>
    </row>
    <row r="115" spans="1:6" x14ac:dyDescent="0.25">
      <c r="A115" s="304" t="s">
        <v>117</v>
      </c>
      <c r="B115" s="304"/>
      <c r="C115" s="304"/>
      <c r="D115" s="304"/>
      <c r="E115" s="305" t="s">
        <v>119</v>
      </c>
      <c r="F115" s="305"/>
    </row>
    <row r="117" spans="1:6" ht="29.1" customHeight="1" thickBot="1" x14ac:dyDescent="0.35">
      <c r="A117" s="348" t="s">
        <v>121</v>
      </c>
      <c r="B117" s="348"/>
      <c r="C117" s="348"/>
      <c r="D117" s="348"/>
      <c r="E117" s="348"/>
      <c r="F117" s="348"/>
    </row>
    <row r="118" spans="1:6" x14ac:dyDescent="0.25">
      <c r="A118" s="298" t="s">
        <v>122</v>
      </c>
      <c r="B118" s="368"/>
      <c r="C118" s="368"/>
      <c r="D118" s="368"/>
      <c r="E118" s="368"/>
      <c r="F118" s="299"/>
    </row>
    <row r="119" spans="1:6" x14ac:dyDescent="0.25">
      <c r="A119" s="325" t="s">
        <v>95</v>
      </c>
      <c r="B119" s="326"/>
      <c r="C119" s="326"/>
      <c r="D119" s="326"/>
      <c r="E119" s="326" t="s">
        <v>96</v>
      </c>
      <c r="F119" s="327"/>
    </row>
    <row r="120" spans="1:6" x14ac:dyDescent="0.25">
      <c r="A120" s="304" t="s">
        <v>98</v>
      </c>
      <c r="B120" s="304"/>
      <c r="C120" s="304"/>
      <c r="D120" s="304"/>
      <c r="E120" s="305" t="s">
        <v>123</v>
      </c>
      <c r="F120" s="305"/>
    </row>
    <row r="124" spans="1:6" ht="30.95" customHeight="1" thickBot="1" x14ac:dyDescent="0.35">
      <c r="A124" s="328" t="s">
        <v>78</v>
      </c>
      <c r="B124" s="328"/>
      <c r="C124" s="328"/>
      <c r="D124" s="328"/>
      <c r="E124" s="328"/>
      <c r="F124" s="328"/>
    </row>
    <row r="125" spans="1:6" ht="18.95" customHeight="1" x14ac:dyDescent="0.25">
      <c r="A125" s="333"/>
      <c r="B125" s="334"/>
      <c r="C125" s="329" t="s">
        <v>79</v>
      </c>
      <c r="D125" s="329"/>
      <c r="E125" s="329" t="s">
        <v>82</v>
      </c>
      <c r="F125" s="331" t="s">
        <v>83</v>
      </c>
    </row>
    <row r="126" spans="1:6" ht="30.95" customHeight="1" x14ac:dyDescent="0.25">
      <c r="A126" s="335"/>
      <c r="B126" s="336"/>
      <c r="C126" s="27" t="s">
        <v>80</v>
      </c>
      <c r="D126" s="27" t="s">
        <v>81</v>
      </c>
      <c r="E126" s="330"/>
      <c r="F126" s="332"/>
    </row>
    <row r="127" spans="1:6" ht="47.1" customHeight="1" x14ac:dyDescent="0.25">
      <c r="A127" s="362" t="s">
        <v>84</v>
      </c>
      <c r="B127" s="362"/>
      <c r="C127" s="3" t="s">
        <v>86</v>
      </c>
      <c r="D127" s="3" t="s">
        <v>87</v>
      </c>
      <c r="E127" s="3" t="s">
        <v>88</v>
      </c>
      <c r="F127" s="3" t="s">
        <v>89</v>
      </c>
    </row>
    <row r="128" spans="1:6" ht="38.1" customHeight="1" x14ac:dyDescent="0.25">
      <c r="A128" s="362" t="s">
        <v>85</v>
      </c>
      <c r="B128" s="362"/>
      <c r="C128" s="3" t="s">
        <v>90</v>
      </c>
      <c r="D128" s="3" t="s">
        <v>90</v>
      </c>
      <c r="E128" s="3" t="s">
        <v>91</v>
      </c>
      <c r="F128" s="3" t="s">
        <v>92</v>
      </c>
    </row>
    <row r="133" spans="1:6" x14ac:dyDescent="0.25">
      <c r="A133" s="348" t="s">
        <v>505</v>
      </c>
      <c r="B133" s="348"/>
      <c r="C133" s="348"/>
      <c r="D133" s="348"/>
      <c r="E133" s="348"/>
      <c r="F133" s="348"/>
    </row>
    <row r="134" spans="1:6" ht="16.5" thickBot="1" x14ac:dyDescent="0.3">
      <c r="A134" s="348"/>
      <c r="B134" s="348"/>
      <c r="C134" s="348"/>
      <c r="D134" s="348"/>
      <c r="E134" s="348"/>
      <c r="F134" s="348"/>
    </row>
    <row r="135" spans="1:6" ht="24.95" customHeight="1" thickBot="1" x14ac:dyDescent="0.3">
      <c r="A135" s="320" t="s">
        <v>538</v>
      </c>
      <c r="B135" s="321"/>
      <c r="C135" s="321"/>
      <c r="D135" s="321"/>
      <c r="E135" s="321"/>
      <c r="F135" s="322"/>
    </row>
    <row r="136" spans="1:6" ht="16.5" thickBot="1" x14ac:dyDescent="0.3">
      <c r="A136" s="324" t="s">
        <v>95</v>
      </c>
      <c r="B136" s="306"/>
      <c r="C136" s="306"/>
      <c r="D136" s="306"/>
      <c r="E136" s="306" t="s">
        <v>97</v>
      </c>
      <c r="F136" s="307"/>
    </row>
    <row r="137" spans="1:6" x14ac:dyDescent="0.25">
      <c r="A137" s="308" t="s">
        <v>506</v>
      </c>
      <c r="B137" s="308"/>
      <c r="C137" s="308"/>
      <c r="D137" s="308"/>
      <c r="E137" s="309" t="s">
        <v>507</v>
      </c>
      <c r="F137" s="309"/>
    </row>
    <row r="138" spans="1:6" x14ac:dyDescent="0.25">
      <c r="A138" s="304" t="s">
        <v>508</v>
      </c>
      <c r="B138" s="304"/>
      <c r="C138" s="304"/>
      <c r="D138" s="304"/>
      <c r="E138" s="305" t="s">
        <v>513</v>
      </c>
      <c r="F138" s="305"/>
    </row>
    <row r="139" spans="1:6" x14ac:dyDescent="0.25">
      <c r="A139" s="304" t="s">
        <v>510</v>
      </c>
      <c r="B139" s="304"/>
      <c r="C139" s="304"/>
      <c r="D139" s="304"/>
      <c r="E139" s="305" t="s">
        <v>509</v>
      </c>
      <c r="F139" s="305"/>
    </row>
    <row r="140" spans="1:6" x14ac:dyDescent="0.25">
      <c r="A140" s="304" t="s">
        <v>512</v>
      </c>
      <c r="B140" s="304"/>
      <c r="C140" s="304"/>
      <c r="D140" s="304"/>
      <c r="E140" s="305" t="s">
        <v>511</v>
      </c>
      <c r="F140" s="305"/>
    </row>
    <row r="145" spans="1:6" x14ac:dyDescent="0.25">
      <c r="A145" s="348" t="s">
        <v>514</v>
      </c>
      <c r="B145" s="348"/>
      <c r="C145" s="348"/>
      <c r="D145" s="348"/>
      <c r="E145" s="348"/>
      <c r="F145" s="348"/>
    </row>
    <row r="146" spans="1:6" ht="16.5" thickBot="1" x14ac:dyDescent="0.3">
      <c r="A146" s="348"/>
      <c r="B146" s="348"/>
      <c r="C146" s="348"/>
      <c r="D146" s="348"/>
      <c r="E146" s="348"/>
      <c r="F146" s="348"/>
    </row>
    <row r="147" spans="1:6" ht="17.25" thickBot="1" x14ac:dyDescent="0.3">
      <c r="A147" s="320" t="s">
        <v>539</v>
      </c>
      <c r="B147" s="321"/>
      <c r="C147" s="321"/>
      <c r="D147" s="321"/>
      <c r="E147" s="321"/>
      <c r="F147" s="322"/>
    </row>
    <row r="148" spans="1:6" ht="16.5" thickBot="1" x14ac:dyDescent="0.3">
      <c r="A148" s="324" t="s">
        <v>95</v>
      </c>
      <c r="B148" s="306"/>
      <c r="C148" s="306"/>
      <c r="D148" s="306"/>
      <c r="E148" s="306" t="s">
        <v>97</v>
      </c>
      <c r="F148" s="307"/>
    </row>
    <row r="149" spans="1:6" x14ac:dyDescent="0.25">
      <c r="A149" s="308" t="s">
        <v>506</v>
      </c>
      <c r="B149" s="308"/>
      <c r="C149" s="308"/>
      <c r="D149" s="308"/>
      <c r="E149" s="309" t="s">
        <v>507</v>
      </c>
      <c r="F149" s="309"/>
    </row>
    <row r="150" spans="1:6" x14ac:dyDescent="0.25">
      <c r="A150" s="304" t="s">
        <v>508</v>
      </c>
      <c r="B150" s="304"/>
      <c r="C150" s="304"/>
      <c r="D150" s="304"/>
      <c r="E150" s="305" t="s">
        <v>507</v>
      </c>
      <c r="F150" s="305"/>
    </row>
    <row r="151" spans="1:6" x14ac:dyDescent="0.25">
      <c r="A151" s="304" t="s">
        <v>510</v>
      </c>
      <c r="B151" s="304"/>
      <c r="C151" s="304"/>
      <c r="D151" s="304"/>
      <c r="E151" s="305" t="s">
        <v>507</v>
      </c>
      <c r="F151" s="305"/>
    </row>
    <row r="152" spans="1:6" x14ac:dyDescent="0.25">
      <c r="A152" s="304" t="s">
        <v>512</v>
      </c>
      <c r="B152" s="304"/>
      <c r="C152" s="304"/>
      <c r="D152" s="304"/>
      <c r="E152" s="305" t="s">
        <v>515</v>
      </c>
      <c r="F152" s="305"/>
    </row>
  </sheetData>
  <mergeCells count="170">
    <mergeCell ref="A18:D18"/>
    <mergeCell ref="E18:F18"/>
    <mergeCell ref="A17:D17"/>
    <mergeCell ref="A83:D83"/>
    <mergeCell ref="E83:F83"/>
    <mergeCell ref="C44:D44"/>
    <mergeCell ref="A16:D16"/>
    <mergeCell ref="E15:F15"/>
    <mergeCell ref="E16:F16"/>
    <mergeCell ref="E17:F17"/>
    <mergeCell ref="A75:D75"/>
    <mergeCell ref="A76:D76"/>
    <mergeCell ref="A81:F81"/>
    <mergeCell ref="A82:D82"/>
    <mergeCell ref="E82:F82"/>
    <mergeCell ref="A69:F69"/>
    <mergeCell ref="A70:D70"/>
    <mergeCell ref="A71:D71"/>
    <mergeCell ref="A72:D72"/>
    <mergeCell ref="A74:D74"/>
    <mergeCell ref="B22:E22"/>
    <mergeCell ref="E44:F44"/>
    <mergeCell ref="C45:D45"/>
    <mergeCell ref="E45:F45"/>
    <mergeCell ref="A150:D150"/>
    <mergeCell ref="E150:F150"/>
    <mergeCell ref="A151:D151"/>
    <mergeCell ref="E151:F151"/>
    <mergeCell ref="A152:D152"/>
    <mergeCell ref="E152:F152"/>
    <mergeCell ref="A139:D139"/>
    <mergeCell ref="E139:F139"/>
    <mergeCell ref="A140:D140"/>
    <mergeCell ref="E140:F140"/>
    <mergeCell ref="A145:F146"/>
    <mergeCell ref="A147:F147"/>
    <mergeCell ref="A148:D148"/>
    <mergeCell ref="E148:F148"/>
    <mergeCell ref="A149:D149"/>
    <mergeCell ref="E149:F149"/>
    <mergeCell ref="E48:F48"/>
    <mergeCell ref="E49:F49"/>
    <mergeCell ref="C47:D47"/>
    <mergeCell ref="A39:F39"/>
    <mergeCell ref="E40:F40"/>
    <mergeCell ref="C40:D40"/>
    <mergeCell ref="A127:B127"/>
    <mergeCell ref="E109:F109"/>
    <mergeCell ref="A110:D110"/>
    <mergeCell ref="E110:F110"/>
    <mergeCell ref="A114:D114"/>
    <mergeCell ref="E114:F114"/>
    <mergeCell ref="E113:F113"/>
    <mergeCell ref="A117:F117"/>
    <mergeCell ref="A118:F118"/>
    <mergeCell ref="A94:D94"/>
    <mergeCell ref="A136:D136"/>
    <mergeCell ref="E136:F136"/>
    <mergeCell ref="A137:D137"/>
    <mergeCell ref="E137:F137"/>
    <mergeCell ref="A62:E62"/>
    <mergeCell ref="A63:E63"/>
    <mergeCell ref="A64:E64"/>
    <mergeCell ref="A73:D73"/>
    <mergeCell ref="A128:B128"/>
    <mergeCell ref="A85:D85"/>
    <mergeCell ref="A115:D115"/>
    <mergeCell ref="E115:F115"/>
    <mergeCell ref="A65:E65"/>
    <mergeCell ref="A84:D84"/>
    <mergeCell ref="E84:F84"/>
    <mergeCell ref="E85:F85"/>
    <mergeCell ref="A105:F105"/>
    <mergeCell ref="A106:F106"/>
    <mergeCell ref="A107:D107"/>
    <mergeCell ref="E107:F107"/>
    <mergeCell ref="A90:F90"/>
    <mergeCell ref="A91:D91"/>
    <mergeCell ref="A109:D109"/>
    <mergeCell ref="A138:D138"/>
    <mergeCell ref="E138:F138"/>
    <mergeCell ref="A61:E61"/>
    <mergeCell ref="B23:E23"/>
    <mergeCell ref="B24:E24"/>
    <mergeCell ref="A27:F28"/>
    <mergeCell ref="A29:E29"/>
    <mergeCell ref="A30:E30"/>
    <mergeCell ref="A31:E31"/>
    <mergeCell ref="A32:E32"/>
    <mergeCell ref="A33:E33"/>
    <mergeCell ref="A34:E34"/>
    <mergeCell ref="C41:D41"/>
    <mergeCell ref="E41:F41"/>
    <mergeCell ref="C42:D42"/>
    <mergeCell ref="E42:F42"/>
    <mergeCell ref="E43:F43"/>
    <mergeCell ref="C43:D43"/>
    <mergeCell ref="A35:E35"/>
    <mergeCell ref="A36:E36"/>
    <mergeCell ref="E94:F94"/>
    <mergeCell ref="A86:D86"/>
    <mergeCell ref="E86:F86"/>
    <mergeCell ref="A88:F89"/>
    <mergeCell ref="A1:F1"/>
    <mergeCell ref="A13:D13"/>
    <mergeCell ref="E13:F13"/>
    <mergeCell ref="A2:F2"/>
    <mergeCell ref="A8:D8"/>
    <mergeCell ref="A15:D15"/>
    <mergeCell ref="A6:D6"/>
    <mergeCell ref="E6:F6"/>
    <mergeCell ref="A3:F4"/>
    <mergeCell ref="A5:F5"/>
    <mergeCell ref="A7:D7"/>
    <mergeCell ref="E7:F7"/>
    <mergeCell ref="A9:D9"/>
    <mergeCell ref="E9:F9"/>
    <mergeCell ref="A10:D10"/>
    <mergeCell ref="E10:F10"/>
    <mergeCell ref="A14:D14"/>
    <mergeCell ref="E14:F14"/>
    <mergeCell ref="E8:F8"/>
    <mergeCell ref="A135:F135"/>
    <mergeCell ref="A100:D100"/>
    <mergeCell ref="E100:F100"/>
    <mergeCell ref="A95:D95"/>
    <mergeCell ref="E95:F95"/>
    <mergeCell ref="A97:F97"/>
    <mergeCell ref="A98:D98"/>
    <mergeCell ref="E98:F98"/>
    <mergeCell ref="A99:D99"/>
    <mergeCell ref="E99:F99"/>
    <mergeCell ref="A119:D119"/>
    <mergeCell ref="E119:F119"/>
    <mergeCell ref="A120:D120"/>
    <mergeCell ref="E120:F120"/>
    <mergeCell ref="A124:F124"/>
    <mergeCell ref="C125:D125"/>
    <mergeCell ref="E125:E126"/>
    <mergeCell ref="F125:F126"/>
    <mergeCell ref="A125:B126"/>
    <mergeCell ref="A112:F112"/>
    <mergeCell ref="A113:D113"/>
    <mergeCell ref="A108:D108"/>
    <mergeCell ref="E108:F108"/>
    <mergeCell ref="A133:F134"/>
    <mergeCell ref="H5:I5"/>
    <mergeCell ref="H6:I6"/>
    <mergeCell ref="H13:I13"/>
    <mergeCell ref="H14:I14"/>
    <mergeCell ref="H21:I21"/>
    <mergeCell ref="H22:I22"/>
    <mergeCell ref="A93:D93"/>
    <mergeCell ref="E93:F93"/>
    <mergeCell ref="E91:F91"/>
    <mergeCell ref="A92:D92"/>
    <mergeCell ref="E92:F92"/>
    <mergeCell ref="A66:E66"/>
    <mergeCell ref="A67:E67"/>
    <mergeCell ref="A54:F55"/>
    <mergeCell ref="A56:E56"/>
    <mergeCell ref="A57:E57"/>
    <mergeCell ref="A58:E58"/>
    <mergeCell ref="A59:E59"/>
    <mergeCell ref="A60:E60"/>
    <mergeCell ref="A77:D77"/>
    <mergeCell ref="A20:F20"/>
    <mergeCell ref="A21:E21"/>
    <mergeCell ref="C48:D48"/>
    <mergeCell ref="C49:D49"/>
  </mergeCells>
  <phoneticPr fontId="1" type="noConversion"/>
  <pageMargins left="0.75" right="0.75" top="1" bottom="1" header="0.5" footer="0.5"/>
  <pageSetup paperSize="9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3:M18"/>
  <sheetViews>
    <sheetView workbookViewId="0">
      <selection activeCell="F29" sqref="F29"/>
    </sheetView>
  </sheetViews>
  <sheetFormatPr defaultRowHeight="12.75" x14ac:dyDescent="0.2"/>
  <cols>
    <col min="1" max="1" width="29.25" bestFit="1" customWidth="1"/>
    <col min="2" max="2" width="13.125" bestFit="1" customWidth="1"/>
    <col min="4" max="4" width="11.625" bestFit="1" customWidth="1"/>
    <col min="5" max="5" width="25.625" bestFit="1" customWidth="1"/>
    <col min="6" max="6" width="23.25" bestFit="1" customWidth="1"/>
    <col min="7" max="7" width="16.375" bestFit="1" customWidth="1"/>
    <col min="8" max="8" width="16" bestFit="1" customWidth="1"/>
    <col min="9" max="9" width="26.25" bestFit="1" customWidth="1"/>
    <col min="10" max="10" width="31.5" bestFit="1" customWidth="1"/>
  </cols>
  <sheetData>
    <row r="3" spans="1:13" ht="13.5" thickBot="1" x14ac:dyDescent="0.25"/>
    <row r="4" spans="1:13" ht="13.5" thickBot="1" x14ac:dyDescent="0.25">
      <c r="A4" s="191" t="s">
        <v>581</v>
      </c>
      <c r="B4" s="192" t="s">
        <v>582</v>
      </c>
      <c r="C4" s="192" t="s">
        <v>583</v>
      </c>
      <c r="D4" s="192" t="s">
        <v>584</v>
      </c>
      <c r="E4" s="192" t="s">
        <v>585</v>
      </c>
      <c r="F4" s="192" t="s">
        <v>586</v>
      </c>
      <c r="G4" s="192" t="s">
        <v>587</v>
      </c>
      <c r="H4" s="192" t="s">
        <v>588</v>
      </c>
      <c r="I4" s="192" t="s">
        <v>589</v>
      </c>
      <c r="J4" s="192" t="s">
        <v>590</v>
      </c>
      <c r="K4" s="190"/>
      <c r="L4" s="193" t="s">
        <v>591</v>
      </c>
    </row>
    <row r="5" spans="1:13" x14ac:dyDescent="0.2">
      <c r="A5" s="125" t="s">
        <v>571</v>
      </c>
      <c r="B5" s="189">
        <v>5004</v>
      </c>
      <c r="C5" s="189">
        <v>50</v>
      </c>
      <c r="D5" s="189">
        <v>15</v>
      </c>
      <c r="E5" s="189">
        <f>B5*C5/100*D5/100</f>
        <v>375.3</v>
      </c>
      <c r="F5" s="189">
        <f>E5*12</f>
        <v>4503.6000000000004</v>
      </c>
      <c r="G5" s="189">
        <v>4253.3999999999996</v>
      </c>
      <c r="H5" s="189">
        <v>15</v>
      </c>
      <c r="I5" s="189">
        <f>G5*H5/100</f>
        <v>638.00999999999988</v>
      </c>
      <c r="J5" s="189">
        <f>I5*10</f>
        <v>6380.0999999999985</v>
      </c>
      <c r="K5" s="189">
        <f>J5+J6</f>
        <v>8081.4599999999982</v>
      </c>
      <c r="L5" s="194">
        <f>B5*0.00759</f>
        <v>37.980360000000005</v>
      </c>
      <c r="M5" s="195"/>
    </row>
    <row r="6" spans="1:13" x14ac:dyDescent="0.2">
      <c r="A6" s="119" t="s">
        <v>572</v>
      </c>
      <c r="B6" s="105">
        <v>5004</v>
      </c>
      <c r="C6" s="105">
        <f>50+10</f>
        <v>60</v>
      </c>
      <c r="D6" s="105">
        <v>15</v>
      </c>
      <c r="E6" s="105">
        <f>B6*C6/100*D6/100</f>
        <v>450.36</v>
      </c>
      <c r="F6" s="189">
        <f t="shared" ref="F6:F15" si="0">E6*12</f>
        <v>5404.32</v>
      </c>
      <c r="G6" s="189">
        <v>4253.3999999999996</v>
      </c>
      <c r="H6" s="189">
        <v>20</v>
      </c>
      <c r="I6" s="189">
        <f>G6*H6/100</f>
        <v>850.68</v>
      </c>
      <c r="J6" s="189">
        <f>I6*2</f>
        <v>1701.36</v>
      </c>
      <c r="K6" s="105"/>
      <c r="L6" s="120"/>
      <c r="M6" s="195"/>
    </row>
    <row r="7" spans="1:13" x14ac:dyDescent="0.2">
      <c r="A7" s="174" t="s">
        <v>575</v>
      </c>
      <c r="B7" s="105">
        <v>5004</v>
      </c>
      <c r="C7" s="105">
        <f>50+10+7.5</f>
        <v>67.5</v>
      </c>
      <c r="D7" s="105">
        <v>15</v>
      </c>
      <c r="E7" s="105">
        <f>B7*C7/100*D7/100</f>
        <v>506.65499999999997</v>
      </c>
      <c r="F7" s="189">
        <f t="shared" si="0"/>
        <v>6079.86</v>
      </c>
      <c r="G7" s="189">
        <v>4253.3999999999996</v>
      </c>
      <c r="H7" s="189">
        <v>27</v>
      </c>
      <c r="I7" s="189">
        <f t="shared" ref="I7:I15" si="1">G7*H7/100</f>
        <v>1148.4179999999999</v>
      </c>
      <c r="J7" s="189">
        <f t="shared" ref="J7:J15" si="2">I7*10</f>
        <v>11484.179999999998</v>
      </c>
      <c r="K7" s="105"/>
      <c r="L7" s="120"/>
    </row>
    <row r="8" spans="1:13" x14ac:dyDescent="0.2">
      <c r="A8" s="174" t="s">
        <v>573</v>
      </c>
      <c r="B8" s="105">
        <v>5004</v>
      </c>
      <c r="C8" s="105">
        <f>50+10+7.5+7.5</f>
        <v>75</v>
      </c>
      <c r="D8" s="105">
        <v>15</v>
      </c>
      <c r="E8" s="105">
        <f t="shared" ref="E8:E15" si="3">B8*C8/100*D8/100</f>
        <v>562.95000000000005</v>
      </c>
      <c r="F8" s="189">
        <f t="shared" si="0"/>
        <v>6755.4000000000005</v>
      </c>
      <c r="G8" s="189">
        <v>4253.3999999999996</v>
      </c>
      <c r="H8" s="189">
        <v>35</v>
      </c>
      <c r="I8" s="189">
        <f t="shared" si="1"/>
        <v>1488.69</v>
      </c>
      <c r="J8" s="189">
        <f t="shared" si="2"/>
        <v>14886.900000000001</v>
      </c>
      <c r="K8" s="105"/>
      <c r="L8" s="120"/>
    </row>
    <row r="9" spans="1:13" x14ac:dyDescent="0.2">
      <c r="A9" s="174" t="s">
        <v>574</v>
      </c>
      <c r="B9" s="105">
        <v>5004</v>
      </c>
      <c r="C9" s="105">
        <f>50+10+7.5+7.5+10</f>
        <v>85</v>
      </c>
      <c r="D9" s="105">
        <v>15</v>
      </c>
      <c r="E9" s="105">
        <f t="shared" si="3"/>
        <v>638.00999999999988</v>
      </c>
      <c r="F9" s="189">
        <f t="shared" si="0"/>
        <v>7656.119999999999</v>
      </c>
      <c r="G9" s="189">
        <v>4253.3999999999996</v>
      </c>
      <c r="H9" s="189"/>
      <c r="I9" s="189">
        <f t="shared" si="1"/>
        <v>0</v>
      </c>
      <c r="J9" s="189">
        <f t="shared" si="2"/>
        <v>0</v>
      </c>
      <c r="K9" s="105"/>
      <c r="L9" s="120"/>
    </row>
    <row r="10" spans="1:13" x14ac:dyDescent="0.2">
      <c r="A10" s="174" t="s">
        <v>576</v>
      </c>
      <c r="B10" s="105">
        <v>5004</v>
      </c>
      <c r="C10" s="105">
        <f>50+7.5</f>
        <v>57.5</v>
      </c>
      <c r="D10" s="105">
        <v>15</v>
      </c>
      <c r="E10" s="105">
        <f t="shared" si="3"/>
        <v>431.59500000000003</v>
      </c>
      <c r="F10" s="189">
        <f t="shared" si="0"/>
        <v>5179.1400000000003</v>
      </c>
      <c r="G10" s="189">
        <v>4253.3999999999996</v>
      </c>
      <c r="H10" s="189"/>
      <c r="I10" s="189">
        <f t="shared" si="1"/>
        <v>0</v>
      </c>
      <c r="J10" s="189">
        <f t="shared" si="2"/>
        <v>0</v>
      </c>
      <c r="K10" s="105"/>
      <c r="L10" s="120"/>
    </row>
    <row r="11" spans="1:13" x14ac:dyDescent="0.2">
      <c r="A11" s="174" t="s">
        <v>577</v>
      </c>
      <c r="B11" s="105">
        <v>5004</v>
      </c>
      <c r="C11" s="105">
        <f>50+7.5+7.5</f>
        <v>65</v>
      </c>
      <c r="D11" s="105">
        <v>15</v>
      </c>
      <c r="E11" s="105">
        <f t="shared" si="3"/>
        <v>487.89</v>
      </c>
      <c r="F11" s="189">
        <f t="shared" si="0"/>
        <v>5854.68</v>
      </c>
      <c r="G11" s="189">
        <v>4253.3999999999996</v>
      </c>
      <c r="H11" s="189"/>
      <c r="I11" s="189">
        <f t="shared" si="1"/>
        <v>0</v>
      </c>
      <c r="J11" s="189">
        <f t="shared" si="2"/>
        <v>0</v>
      </c>
      <c r="K11" s="105"/>
      <c r="L11" s="120"/>
    </row>
    <row r="12" spans="1:13" x14ac:dyDescent="0.2">
      <c r="A12" s="174" t="s">
        <v>578</v>
      </c>
      <c r="B12" s="105">
        <v>5004</v>
      </c>
      <c r="C12" s="105">
        <f>50+7.5+7.5+10</f>
        <v>75</v>
      </c>
      <c r="D12" s="105">
        <v>15</v>
      </c>
      <c r="E12" s="105">
        <f t="shared" si="3"/>
        <v>562.95000000000005</v>
      </c>
      <c r="F12" s="189">
        <f t="shared" si="0"/>
        <v>6755.4000000000005</v>
      </c>
      <c r="G12" s="189">
        <v>4253.3999999999996</v>
      </c>
      <c r="H12" s="189"/>
      <c r="I12" s="189">
        <f t="shared" si="1"/>
        <v>0</v>
      </c>
      <c r="J12" s="189">
        <f t="shared" si="2"/>
        <v>0</v>
      </c>
      <c r="K12" s="105"/>
      <c r="L12" s="120"/>
    </row>
    <row r="13" spans="1:13" x14ac:dyDescent="0.2">
      <c r="A13" s="174" t="s">
        <v>579</v>
      </c>
      <c r="B13" s="105">
        <v>5004</v>
      </c>
      <c r="C13" s="105">
        <f>50+7.5+7.5+10+5</f>
        <v>80</v>
      </c>
      <c r="D13" s="105">
        <v>15</v>
      </c>
      <c r="E13" s="105">
        <f t="shared" si="3"/>
        <v>600.48</v>
      </c>
      <c r="F13" s="189">
        <f t="shared" si="0"/>
        <v>7205.76</v>
      </c>
      <c r="G13" s="189">
        <v>4253.3999999999996</v>
      </c>
      <c r="H13" s="189"/>
      <c r="I13" s="189">
        <f t="shared" si="1"/>
        <v>0</v>
      </c>
      <c r="J13" s="189">
        <f t="shared" si="2"/>
        <v>0</v>
      </c>
      <c r="K13" s="105"/>
      <c r="L13" s="120"/>
    </row>
    <row r="14" spans="1:13" x14ac:dyDescent="0.2">
      <c r="A14" s="174" t="s">
        <v>580</v>
      </c>
      <c r="B14" s="105">
        <v>5004</v>
      </c>
      <c r="C14" s="105">
        <f>50+7.5+7.5+10+5+5</f>
        <v>85</v>
      </c>
      <c r="D14" s="105">
        <v>15</v>
      </c>
      <c r="E14" s="105">
        <f t="shared" si="3"/>
        <v>638.00999999999988</v>
      </c>
      <c r="F14" s="189">
        <f t="shared" si="0"/>
        <v>7656.119999999999</v>
      </c>
      <c r="G14" s="189">
        <v>4253.3999999999996</v>
      </c>
      <c r="H14" s="189"/>
      <c r="I14" s="189">
        <f t="shared" si="1"/>
        <v>0</v>
      </c>
      <c r="J14" s="189">
        <f t="shared" si="2"/>
        <v>0</v>
      </c>
      <c r="K14" s="105"/>
      <c r="L14" s="120"/>
    </row>
    <row r="15" spans="1:13" x14ac:dyDescent="0.2">
      <c r="A15" s="119"/>
      <c r="B15" s="105">
        <v>5004</v>
      </c>
      <c r="C15" s="105"/>
      <c r="D15" s="105">
        <v>15</v>
      </c>
      <c r="E15" s="105">
        <f t="shared" si="3"/>
        <v>0</v>
      </c>
      <c r="F15" s="189">
        <f t="shared" si="0"/>
        <v>0</v>
      </c>
      <c r="G15" s="189">
        <v>4253.3999999999996</v>
      </c>
      <c r="H15" s="189"/>
      <c r="I15" s="189">
        <f t="shared" si="1"/>
        <v>0</v>
      </c>
      <c r="J15" s="189">
        <f t="shared" si="2"/>
        <v>0</v>
      </c>
      <c r="K15" s="105"/>
      <c r="L15" s="120"/>
    </row>
    <row r="16" spans="1:13" x14ac:dyDescent="0.2">
      <c r="A16" s="119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20"/>
    </row>
    <row r="17" spans="1:12" x14ac:dyDescent="0.2">
      <c r="A17" s="119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20"/>
    </row>
    <row r="18" spans="1:12" ht="13.5" thickBot="1" x14ac:dyDescent="0.25">
      <c r="A18" s="145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YAN ÖDEME YENİ</vt:lpstr>
      <vt:lpstr>ÖZEL HİZMET YENİ</vt:lpstr>
      <vt:lpstr>ÜNVAN KODLARI</vt:lpstr>
      <vt:lpstr>EK ÖDEME ORANLARI</vt:lpstr>
      <vt:lpstr>maaş gösterge</vt:lpstr>
      <vt:lpstr>Tazminat Göstergeleri</vt:lpstr>
      <vt:lpstr>Sayfa1</vt:lpstr>
    </vt:vector>
  </TitlesOfParts>
  <Company>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ALICAN PEYNIRCI</dc:creator>
  <cp:lastModifiedBy>Ayse Ceylan</cp:lastModifiedBy>
  <cp:lastPrinted>2022-11-01T12:03:20Z</cp:lastPrinted>
  <dcterms:created xsi:type="dcterms:W3CDTF">2012-01-31T11:40:07Z</dcterms:created>
  <dcterms:modified xsi:type="dcterms:W3CDTF">2023-08-09T13:19:37Z</dcterms:modified>
</cp:coreProperties>
</file>